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cristian_amezquita_aerocivil_gov_co/Documents/AEROCIVIL/Bases de datos/Boletines/Noviembre/"/>
    </mc:Choice>
  </mc:AlternateContent>
  <xr:revisionPtr revIDLastSave="230" documentId="8_{C6AC7557-6BE8-4A54-9EEE-8761449F2BC2}" xr6:coauthVersionLast="45" xr6:coauthVersionMax="45" xr10:uidLastSave="{015AD749-8EE5-4581-A4E2-4DA6DBF382E2}"/>
  <bookViews>
    <workbookView xWindow="-120" yWindow="-120" windowWidth="29040" windowHeight="15840" xr2:uid="{08EE50B1-D5A8-4DF6-AD6D-51A02B0813A1}"/>
  </bookViews>
  <sheets>
    <sheet name="INDICE" sheetId="1" r:id="rId1"/>
    <sheet name="Novedades" sheetId="3" r:id="rId2"/>
    <sheet name="Cuadro 2.1A" sheetId="4" r:id="rId3"/>
    <sheet name="Cuadro 2.1B" sheetId="5" r:id="rId4"/>
    <sheet name="CUADRO 2.2A" sheetId="6" r:id="rId5"/>
    <sheet name="CUADRO 2.2B" sheetId="7" r:id="rId6"/>
    <sheet name="CUADRO 2.3A" sheetId="8" r:id="rId7"/>
    <sheet name="CUADRO 2.3B" sheetId="9" r:id="rId8"/>
    <sheet name="CUADRO 2.4" sheetId="10" r:id="rId9"/>
    <sheet name="CUADRO 2.5" sheetId="11" r:id="rId10"/>
  </sheets>
  <definedNames>
    <definedName name="_xlnm._FilterDatabase" localSheetId="7" hidden="1">'CUADRO 2.3B'!$A$8:$S$766</definedName>
    <definedName name="_xlnm._FilterDatabase" localSheetId="8" hidden="1">'CUADRO 2.4'!$A$8:$S$196</definedName>
    <definedName name="_xlnm._FilterDatabase" localSheetId="9" hidden="1">'CUADRO 2.5'!$A$8:$S$8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2" i="11" l="1"/>
  <c r="R113" i="11"/>
  <c r="R114" i="11"/>
  <c r="Q112" i="11"/>
  <c r="Q113" i="11"/>
  <c r="Q114" i="11"/>
  <c r="P112" i="11"/>
  <c r="P113" i="11"/>
  <c r="P114" i="11"/>
  <c r="M112" i="11"/>
  <c r="S112" i="11" s="1"/>
  <c r="M113" i="11"/>
  <c r="S113" i="11" s="1"/>
  <c r="M114" i="11"/>
  <c r="S114" i="11" s="1"/>
  <c r="I112" i="11"/>
  <c r="I113" i="11"/>
  <c r="I114" i="11"/>
  <c r="H112" i="11"/>
  <c r="H113" i="11"/>
  <c r="H114" i="11"/>
  <c r="G112" i="11"/>
  <c r="G113" i="11"/>
  <c r="G114" i="11"/>
  <c r="D112" i="11"/>
  <c r="J112" i="11" s="1"/>
  <c r="D113" i="11"/>
  <c r="J113" i="11" s="1"/>
  <c r="D114" i="11"/>
  <c r="J114" i="11" s="1"/>
  <c r="R197" i="10"/>
  <c r="R198" i="10"/>
  <c r="R199" i="10"/>
  <c r="R200" i="10"/>
  <c r="R201" i="10"/>
  <c r="R202" i="10"/>
  <c r="R203" i="10"/>
  <c r="Q197" i="10"/>
  <c r="Q198" i="10"/>
  <c r="Q199" i="10"/>
  <c r="Q200" i="10"/>
  <c r="Q201" i="10"/>
  <c r="Q202" i="10"/>
  <c r="Q203" i="10"/>
  <c r="P197" i="10"/>
  <c r="P198" i="10"/>
  <c r="P199" i="10"/>
  <c r="P200" i="10"/>
  <c r="P201" i="10"/>
  <c r="P202" i="10"/>
  <c r="P203" i="10"/>
  <c r="M197" i="10"/>
  <c r="S197" i="10" s="1"/>
  <c r="M198" i="10"/>
  <c r="M199" i="10"/>
  <c r="M200" i="10"/>
  <c r="M201" i="10"/>
  <c r="S201" i="10" s="1"/>
  <c r="M202" i="10"/>
  <c r="S202" i="10" s="1"/>
  <c r="M203" i="10"/>
  <c r="S203" i="10" s="1"/>
  <c r="I197" i="10"/>
  <c r="I198" i="10"/>
  <c r="I199" i="10"/>
  <c r="I200" i="10"/>
  <c r="I201" i="10"/>
  <c r="I202" i="10"/>
  <c r="I203" i="10"/>
  <c r="H197" i="10"/>
  <c r="H198" i="10"/>
  <c r="H199" i="10"/>
  <c r="H200" i="10"/>
  <c r="H201" i="10"/>
  <c r="H202" i="10"/>
  <c r="H203" i="10"/>
  <c r="G197" i="10"/>
  <c r="G198" i="10"/>
  <c r="G199" i="10"/>
  <c r="G200" i="10"/>
  <c r="G201" i="10"/>
  <c r="G202" i="10"/>
  <c r="G203" i="10"/>
  <c r="D197" i="10"/>
  <c r="J197" i="10" s="1"/>
  <c r="D198" i="10"/>
  <c r="J198" i="10" s="1"/>
  <c r="D199" i="10"/>
  <c r="J199" i="10" s="1"/>
  <c r="D200" i="10"/>
  <c r="D201" i="10"/>
  <c r="J201" i="10" s="1"/>
  <c r="D202" i="10"/>
  <c r="J202" i="10" s="1"/>
  <c r="D203" i="10"/>
  <c r="J203" i="10" s="1"/>
  <c r="S746" i="9"/>
  <c r="S747" i="9"/>
  <c r="S748" i="9"/>
  <c r="S749" i="9"/>
  <c r="S750" i="9"/>
  <c r="S751" i="9"/>
  <c r="S752" i="9"/>
  <c r="S753" i="9"/>
  <c r="S754" i="9"/>
  <c r="S755" i="9"/>
  <c r="S756" i="9"/>
  <c r="S757" i="9"/>
  <c r="S758" i="9"/>
  <c r="S759" i="9"/>
  <c r="S760" i="9"/>
  <c r="S761" i="9"/>
  <c r="S762" i="9"/>
  <c r="S763" i="9"/>
  <c r="S764" i="9"/>
  <c r="S765" i="9"/>
  <c r="S766" i="9"/>
  <c r="R746" i="9"/>
  <c r="R747" i="9"/>
  <c r="R748" i="9"/>
  <c r="R749" i="9"/>
  <c r="R750" i="9"/>
  <c r="R751" i="9"/>
  <c r="R752" i="9"/>
  <c r="R753" i="9"/>
  <c r="R754" i="9"/>
  <c r="R755" i="9"/>
  <c r="R756" i="9"/>
  <c r="R757" i="9"/>
  <c r="R758" i="9"/>
  <c r="R759" i="9"/>
  <c r="R760" i="9"/>
  <c r="R761" i="9"/>
  <c r="R762" i="9"/>
  <c r="R763" i="9"/>
  <c r="R764" i="9"/>
  <c r="R765" i="9"/>
  <c r="R766" i="9"/>
  <c r="Q746" i="9"/>
  <c r="Q747" i="9"/>
  <c r="Q748" i="9"/>
  <c r="Q749" i="9"/>
  <c r="Q750" i="9"/>
  <c r="Q751" i="9"/>
  <c r="Q752" i="9"/>
  <c r="Q753" i="9"/>
  <c r="Q754" i="9"/>
  <c r="Q755" i="9"/>
  <c r="Q756" i="9"/>
  <c r="Q757" i="9"/>
  <c r="Q758" i="9"/>
  <c r="Q759" i="9"/>
  <c r="Q760" i="9"/>
  <c r="Q761" i="9"/>
  <c r="Q762" i="9"/>
  <c r="Q763" i="9"/>
  <c r="Q764" i="9"/>
  <c r="Q765" i="9"/>
  <c r="Q766" i="9"/>
  <c r="P746" i="9"/>
  <c r="P747" i="9"/>
  <c r="P748" i="9"/>
  <c r="P749" i="9"/>
  <c r="P750" i="9"/>
  <c r="P751" i="9"/>
  <c r="P752" i="9"/>
  <c r="P753" i="9"/>
  <c r="P754" i="9"/>
  <c r="P755" i="9"/>
  <c r="P756" i="9"/>
  <c r="P757" i="9"/>
  <c r="P758" i="9"/>
  <c r="P759" i="9"/>
  <c r="P760" i="9"/>
  <c r="P761" i="9"/>
  <c r="P762" i="9"/>
  <c r="P763" i="9"/>
  <c r="P764" i="9"/>
  <c r="P765" i="9"/>
  <c r="P766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J746" i="9"/>
  <c r="J747" i="9"/>
  <c r="J748" i="9"/>
  <c r="J749" i="9"/>
  <c r="J750" i="9"/>
  <c r="J751" i="9"/>
  <c r="J752" i="9"/>
  <c r="J753" i="9"/>
  <c r="J754" i="9"/>
  <c r="J755" i="9"/>
  <c r="J756" i="9"/>
  <c r="J757" i="9"/>
  <c r="J758" i="9"/>
  <c r="J759" i="9"/>
  <c r="J760" i="9"/>
  <c r="J761" i="9"/>
  <c r="J762" i="9"/>
  <c r="J763" i="9"/>
  <c r="J764" i="9"/>
  <c r="J765" i="9"/>
  <c r="J766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H277" i="9"/>
  <c r="I277" i="9"/>
  <c r="H278" i="9"/>
  <c r="I278" i="9"/>
  <c r="H279" i="9"/>
  <c r="I279" i="9"/>
  <c r="H280" i="9"/>
  <c r="I280" i="9"/>
  <c r="H281" i="9"/>
  <c r="I281" i="9"/>
  <c r="H282" i="9"/>
  <c r="I282" i="9"/>
  <c r="H283" i="9"/>
  <c r="I283" i="9"/>
  <c r="H284" i="9"/>
  <c r="I284" i="9"/>
  <c r="H285" i="9"/>
  <c r="I285" i="9"/>
  <c r="H286" i="9"/>
  <c r="I286" i="9"/>
  <c r="H287" i="9"/>
  <c r="I287" i="9"/>
  <c r="H288" i="9"/>
  <c r="I288" i="9"/>
  <c r="H289" i="9"/>
  <c r="I289" i="9"/>
  <c r="H290" i="9"/>
  <c r="I290" i="9"/>
  <c r="H291" i="9"/>
  <c r="I291" i="9"/>
  <c r="H292" i="9"/>
  <c r="I292" i="9"/>
  <c r="H293" i="9"/>
  <c r="I293" i="9"/>
  <c r="H294" i="9"/>
  <c r="I294" i="9"/>
  <c r="H295" i="9"/>
  <c r="I295" i="9"/>
  <c r="H296" i="9"/>
  <c r="I296" i="9"/>
  <c r="H297" i="9"/>
  <c r="I297" i="9"/>
  <c r="H298" i="9"/>
  <c r="I298" i="9"/>
  <c r="H299" i="9"/>
  <c r="I299" i="9"/>
  <c r="H300" i="9"/>
  <c r="I300" i="9"/>
  <c r="H301" i="9"/>
  <c r="I301" i="9"/>
  <c r="H302" i="9"/>
  <c r="I302" i="9"/>
  <c r="H303" i="9"/>
  <c r="I303" i="9"/>
  <c r="H304" i="9"/>
  <c r="I304" i="9"/>
  <c r="H305" i="9"/>
  <c r="I305" i="9"/>
  <c r="H306" i="9"/>
  <c r="I306" i="9"/>
  <c r="H307" i="9"/>
  <c r="I307" i="9"/>
  <c r="H308" i="9"/>
  <c r="I308" i="9"/>
  <c r="H309" i="9"/>
  <c r="I309" i="9"/>
  <c r="H310" i="9"/>
  <c r="I310" i="9"/>
  <c r="H311" i="9"/>
  <c r="I311" i="9"/>
  <c r="H312" i="9"/>
  <c r="I312" i="9"/>
  <c r="H313" i="9"/>
  <c r="I313" i="9"/>
  <c r="H314" i="9"/>
  <c r="I314" i="9"/>
  <c r="H315" i="9"/>
  <c r="I315" i="9"/>
  <c r="H316" i="9"/>
  <c r="I316" i="9"/>
  <c r="H317" i="9"/>
  <c r="I317" i="9"/>
  <c r="H318" i="9"/>
  <c r="I318" i="9"/>
  <c r="H319" i="9"/>
  <c r="I319" i="9"/>
  <c r="H320" i="9"/>
  <c r="I320" i="9"/>
  <c r="H321" i="9"/>
  <c r="I321" i="9"/>
  <c r="H322" i="9"/>
  <c r="I322" i="9"/>
  <c r="H323" i="9"/>
  <c r="I323" i="9"/>
  <c r="H324" i="9"/>
  <c r="I324" i="9"/>
  <c r="H325" i="9"/>
  <c r="I325" i="9"/>
  <c r="H326" i="9"/>
  <c r="I326" i="9"/>
  <c r="H327" i="9"/>
  <c r="I327" i="9"/>
  <c r="H328" i="9"/>
  <c r="I328" i="9"/>
  <c r="H329" i="9"/>
  <c r="I329" i="9"/>
  <c r="H330" i="9"/>
  <c r="I330" i="9"/>
  <c r="H331" i="9"/>
  <c r="I331" i="9"/>
  <c r="H332" i="9"/>
  <c r="I332" i="9"/>
  <c r="H333" i="9"/>
  <c r="I333" i="9"/>
  <c r="H334" i="9"/>
  <c r="I334" i="9"/>
  <c r="H335" i="9"/>
  <c r="I335" i="9"/>
  <c r="H336" i="9"/>
  <c r="I336" i="9"/>
  <c r="H337" i="9"/>
  <c r="I337" i="9"/>
  <c r="H338" i="9"/>
  <c r="I338" i="9"/>
  <c r="H339" i="9"/>
  <c r="I339" i="9"/>
  <c r="H340" i="9"/>
  <c r="I340" i="9"/>
  <c r="H341" i="9"/>
  <c r="I341" i="9"/>
  <c r="H342" i="9"/>
  <c r="I342" i="9"/>
  <c r="H343" i="9"/>
  <c r="I343" i="9"/>
  <c r="H344" i="9"/>
  <c r="I344" i="9"/>
  <c r="H345" i="9"/>
  <c r="I345" i="9"/>
  <c r="H346" i="9"/>
  <c r="I346" i="9"/>
  <c r="H347" i="9"/>
  <c r="I347" i="9"/>
  <c r="H348" i="9"/>
  <c r="I348" i="9"/>
  <c r="H349" i="9"/>
  <c r="I349" i="9"/>
  <c r="H350" i="9"/>
  <c r="I350" i="9"/>
  <c r="H351" i="9"/>
  <c r="I351" i="9"/>
  <c r="H352" i="9"/>
  <c r="I352" i="9"/>
  <c r="H353" i="9"/>
  <c r="I353" i="9"/>
  <c r="H354" i="9"/>
  <c r="I354" i="9"/>
  <c r="H355" i="9"/>
  <c r="I355" i="9"/>
  <c r="H356" i="9"/>
  <c r="I356" i="9"/>
  <c r="H357" i="9"/>
  <c r="I357" i="9"/>
  <c r="H358" i="9"/>
  <c r="I358" i="9"/>
  <c r="H359" i="9"/>
  <c r="I359" i="9"/>
  <c r="H360" i="9"/>
  <c r="I360" i="9"/>
  <c r="H361" i="9"/>
  <c r="I361" i="9"/>
  <c r="H362" i="9"/>
  <c r="I362" i="9"/>
  <c r="H363" i="9"/>
  <c r="I363" i="9"/>
  <c r="H364" i="9"/>
  <c r="I364" i="9"/>
  <c r="H365" i="9"/>
  <c r="I365" i="9"/>
  <c r="H366" i="9"/>
  <c r="I366" i="9"/>
  <c r="H367" i="9"/>
  <c r="I367" i="9"/>
  <c r="H368" i="9"/>
  <c r="I368" i="9"/>
  <c r="H369" i="9"/>
  <c r="I369" i="9"/>
  <c r="H370" i="9"/>
  <c r="I370" i="9"/>
  <c r="H371" i="9"/>
  <c r="I371" i="9"/>
  <c r="H372" i="9"/>
  <c r="I372" i="9"/>
  <c r="H373" i="9"/>
  <c r="I373" i="9"/>
  <c r="H374" i="9"/>
  <c r="I374" i="9"/>
  <c r="H375" i="9"/>
  <c r="I375" i="9"/>
  <c r="H376" i="9"/>
  <c r="I376" i="9"/>
  <c r="H377" i="9"/>
  <c r="I377" i="9"/>
  <c r="H378" i="9"/>
  <c r="I378" i="9"/>
  <c r="H379" i="9"/>
  <c r="I379" i="9"/>
  <c r="H380" i="9"/>
  <c r="I380" i="9"/>
  <c r="H381" i="9"/>
  <c r="I381" i="9"/>
  <c r="H382" i="9"/>
  <c r="I382" i="9"/>
  <c r="H383" i="9"/>
  <c r="I383" i="9"/>
  <c r="H384" i="9"/>
  <c r="I384" i="9"/>
  <c r="H385" i="9"/>
  <c r="I385" i="9"/>
  <c r="H386" i="9"/>
  <c r="I386" i="9"/>
  <c r="H387" i="9"/>
  <c r="I387" i="9"/>
  <c r="H388" i="9"/>
  <c r="I388" i="9"/>
  <c r="H389" i="9"/>
  <c r="I389" i="9"/>
  <c r="H390" i="9"/>
  <c r="I390" i="9"/>
  <c r="H391" i="9"/>
  <c r="I391" i="9"/>
  <c r="H392" i="9"/>
  <c r="I392" i="9"/>
  <c r="H393" i="9"/>
  <c r="I393" i="9"/>
  <c r="H394" i="9"/>
  <c r="I394" i="9"/>
  <c r="H395" i="9"/>
  <c r="I395" i="9"/>
  <c r="H396" i="9"/>
  <c r="I396" i="9"/>
  <c r="H397" i="9"/>
  <c r="I397" i="9"/>
  <c r="H398" i="9"/>
  <c r="I398" i="9"/>
  <c r="H399" i="9"/>
  <c r="I399" i="9"/>
  <c r="H400" i="9"/>
  <c r="I400" i="9"/>
  <c r="H401" i="9"/>
  <c r="I401" i="9"/>
  <c r="H402" i="9"/>
  <c r="I402" i="9"/>
  <c r="H403" i="9"/>
  <c r="I403" i="9"/>
  <c r="H404" i="9"/>
  <c r="I404" i="9"/>
  <c r="H405" i="9"/>
  <c r="I405" i="9"/>
  <c r="H406" i="9"/>
  <c r="I406" i="9"/>
  <c r="H407" i="9"/>
  <c r="I407" i="9"/>
  <c r="H408" i="9"/>
  <c r="I408" i="9"/>
  <c r="H409" i="9"/>
  <c r="I409" i="9"/>
  <c r="H410" i="9"/>
  <c r="I410" i="9"/>
  <c r="H411" i="9"/>
  <c r="I411" i="9"/>
  <c r="H412" i="9"/>
  <c r="I412" i="9"/>
  <c r="H413" i="9"/>
  <c r="I413" i="9"/>
  <c r="H414" i="9"/>
  <c r="I414" i="9"/>
  <c r="H415" i="9"/>
  <c r="I415" i="9"/>
  <c r="H416" i="9"/>
  <c r="I416" i="9"/>
  <c r="H417" i="9"/>
  <c r="I417" i="9"/>
  <c r="H418" i="9"/>
  <c r="I418" i="9"/>
  <c r="H419" i="9"/>
  <c r="I419" i="9"/>
  <c r="H420" i="9"/>
  <c r="I420" i="9"/>
  <c r="H421" i="9"/>
  <c r="I421" i="9"/>
  <c r="H422" i="9"/>
  <c r="I422" i="9"/>
  <c r="H423" i="9"/>
  <c r="I423" i="9"/>
  <c r="H424" i="9"/>
  <c r="I424" i="9"/>
  <c r="H425" i="9"/>
  <c r="I425" i="9"/>
  <c r="H426" i="9"/>
  <c r="I426" i="9"/>
  <c r="H427" i="9"/>
  <c r="I427" i="9"/>
  <c r="H428" i="9"/>
  <c r="I428" i="9"/>
  <c r="H429" i="9"/>
  <c r="I429" i="9"/>
  <c r="H430" i="9"/>
  <c r="I430" i="9"/>
  <c r="H431" i="9"/>
  <c r="I431" i="9"/>
  <c r="H432" i="9"/>
  <c r="I432" i="9"/>
  <c r="H433" i="9"/>
  <c r="I433" i="9"/>
  <c r="H434" i="9"/>
  <c r="I434" i="9"/>
  <c r="H435" i="9"/>
  <c r="I435" i="9"/>
  <c r="H436" i="9"/>
  <c r="I436" i="9"/>
  <c r="H437" i="9"/>
  <c r="I437" i="9"/>
  <c r="H438" i="9"/>
  <c r="I438" i="9"/>
  <c r="H439" i="9"/>
  <c r="I439" i="9"/>
  <c r="H440" i="9"/>
  <c r="I440" i="9"/>
  <c r="H441" i="9"/>
  <c r="I441" i="9"/>
  <c r="H442" i="9"/>
  <c r="I442" i="9"/>
  <c r="H443" i="9"/>
  <c r="I443" i="9"/>
  <c r="H444" i="9"/>
  <c r="I444" i="9"/>
  <c r="H445" i="9"/>
  <c r="I445" i="9"/>
  <c r="H446" i="9"/>
  <c r="I446" i="9"/>
  <c r="H447" i="9"/>
  <c r="I447" i="9"/>
  <c r="H448" i="9"/>
  <c r="I448" i="9"/>
  <c r="H449" i="9"/>
  <c r="I449" i="9"/>
  <c r="H450" i="9"/>
  <c r="I450" i="9"/>
  <c r="H451" i="9"/>
  <c r="I451" i="9"/>
  <c r="H452" i="9"/>
  <c r="I452" i="9"/>
  <c r="H453" i="9"/>
  <c r="I453" i="9"/>
  <c r="H454" i="9"/>
  <c r="I454" i="9"/>
  <c r="H455" i="9"/>
  <c r="I455" i="9"/>
  <c r="H456" i="9"/>
  <c r="I456" i="9"/>
  <c r="H457" i="9"/>
  <c r="I457" i="9"/>
  <c r="H458" i="9"/>
  <c r="I458" i="9"/>
  <c r="H459" i="9"/>
  <c r="I459" i="9"/>
  <c r="H460" i="9"/>
  <c r="I460" i="9"/>
  <c r="H461" i="9"/>
  <c r="I461" i="9"/>
  <c r="H462" i="9"/>
  <c r="I462" i="9"/>
  <c r="H463" i="9"/>
  <c r="I463" i="9"/>
  <c r="H464" i="9"/>
  <c r="I464" i="9"/>
  <c r="H465" i="9"/>
  <c r="I465" i="9"/>
  <c r="H466" i="9"/>
  <c r="I466" i="9"/>
  <c r="H467" i="9"/>
  <c r="I467" i="9"/>
  <c r="H468" i="9"/>
  <c r="I468" i="9"/>
  <c r="H469" i="9"/>
  <c r="I469" i="9"/>
  <c r="H470" i="9"/>
  <c r="I470" i="9"/>
  <c r="H471" i="9"/>
  <c r="I471" i="9"/>
  <c r="H472" i="9"/>
  <c r="I472" i="9"/>
  <c r="H473" i="9"/>
  <c r="I473" i="9"/>
  <c r="H474" i="9"/>
  <c r="I474" i="9"/>
  <c r="H475" i="9"/>
  <c r="I475" i="9"/>
  <c r="H476" i="9"/>
  <c r="I476" i="9"/>
  <c r="H477" i="9"/>
  <c r="I477" i="9"/>
  <c r="H478" i="9"/>
  <c r="I478" i="9"/>
  <c r="H479" i="9"/>
  <c r="I479" i="9"/>
  <c r="H480" i="9"/>
  <c r="I480" i="9"/>
  <c r="H481" i="9"/>
  <c r="I481" i="9"/>
  <c r="H482" i="9"/>
  <c r="I482" i="9"/>
  <c r="H483" i="9"/>
  <c r="I483" i="9"/>
  <c r="H484" i="9"/>
  <c r="I484" i="9"/>
  <c r="H485" i="9"/>
  <c r="I485" i="9"/>
  <c r="H486" i="9"/>
  <c r="I486" i="9"/>
  <c r="H487" i="9"/>
  <c r="I487" i="9"/>
  <c r="H488" i="9"/>
  <c r="I488" i="9"/>
  <c r="H489" i="9"/>
  <c r="I489" i="9"/>
  <c r="H490" i="9"/>
  <c r="I490" i="9"/>
  <c r="H491" i="9"/>
  <c r="I491" i="9"/>
  <c r="H492" i="9"/>
  <c r="I492" i="9"/>
  <c r="H493" i="9"/>
  <c r="I493" i="9"/>
  <c r="H494" i="9"/>
  <c r="I494" i="9"/>
  <c r="H495" i="9"/>
  <c r="I495" i="9"/>
  <c r="H496" i="9"/>
  <c r="I496" i="9"/>
  <c r="H497" i="9"/>
  <c r="I497" i="9"/>
  <c r="H498" i="9"/>
  <c r="I498" i="9"/>
  <c r="H499" i="9"/>
  <c r="I499" i="9"/>
  <c r="H500" i="9"/>
  <c r="I500" i="9"/>
  <c r="H501" i="9"/>
  <c r="I501" i="9"/>
  <c r="H502" i="9"/>
  <c r="I502" i="9"/>
  <c r="H503" i="9"/>
  <c r="I503" i="9"/>
  <c r="H504" i="9"/>
  <c r="I504" i="9"/>
  <c r="H505" i="9"/>
  <c r="I505" i="9"/>
  <c r="H506" i="9"/>
  <c r="I506" i="9"/>
  <c r="H507" i="9"/>
  <c r="I507" i="9"/>
  <c r="H508" i="9"/>
  <c r="I508" i="9"/>
  <c r="H509" i="9"/>
  <c r="I509" i="9"/>
  <c r="H510" i="9"/>
  <c r="I510" i="9"/>
  <c r="H511" i="9"/>
  <c r="I511" i="9"/>
  <c r="H512" i="9"/>
  <c r="I512" i="9"/>
  <c r="H513" i="9"/>
  <c r="I513" i="9"/>
  <c r="H514" i="9"/>
  <c r="I514" i="9"/>
  <c r="H515" i="9"/>
  <c r="I515" i="9"/>
  <c r="H516" i="9"/>
  <c r="I516" i="9"/>
  <c r="H517" i="9"/>
  <c r="I517" i="9"/>
  <c r="H518" i="9"/>
  <c r="I518" i="9"/>
  <c r="H519" i="9"/>
  <c r="I519" i="9"/>
  <c r="H520" i="9"/>
  <c r="I520" i="9"/>
  <c r="H521" i="9"/>
  <c r="I521" i="9"/>
  <c r="H522" i="9"/>
  <c r="I522" i="9"/>
  <c r="H523" i="9"/>
  <c r="I523" i="9"/>
  <c r="H524" i="9"/>
  <c r="I524" i="9"/>
  <c r="H525" i="9"/>
  <c r="I525" i="9"/>
  <c r="H526" i="9"/>
  <c r="I526" i="9"/>
  <c r="H527" i="9"/>
  <c r="I527" i="9"/>
  <c r="H528" i="9"/>
  <c r="I528" i="9"/>
  <c r="H529" i="9"/>
  <c r="I529" i="9"/>
  <c r="H530" i="9"/>
  <c r="I530" i="9"/>
  <c r="H531" i="9"/>
  <c r="I531" i="9"/>
  <c r="H532" i="9"/>
  <c r="I532" i="9"/>
  <c r="H533" i="9"/>
  <c r="I533" i="9"/>
  <c r="H534" i="9"/>
  <c r="I534" i="9"/>
  <c r="H535" i="9"/>
  <c r="I535" i="9"/>
  <c r="H536" i="9"/>
  <c r="I536" i="9"/>
  <c r="H537" i="9"/>
  <c r="I537" i="9"/>
  <c r="H538" i="9"/>
  <c r="I538" i="9"/>
  <c r="H539" i="9"/>
  <c r="I539" i="9"/>
  <c r="H540" i="9"/>
  <c r="I540" i="9"/>
  <c r="H541" i="9"/>
  <c r="I541" i="9"/>
  <c r="H542" i="9"/>
  <c r="I542" i="9"/>
  <c r="H543" i="9"/>
  <c r="I543" i="9"/>
  <c r="H544" i="9"/>
  <c r="I544" i="9"/>
  <c r="H545" i="9"/>
  <c r="I545" i="9"/>
  <c r="H546" i="9"/>
  <c r="I546" i="9"/>
  <c r="H547" i="9"/>
  <c r="I547" i="9"/>
  <c r="H548" i="9"/>
  <c r="I548" i="9"/>
  <c r="H549" i="9"/>
  <c r="I549" i="9"/>
  <c r="H550" i="9"/>
  <c r="I550" i="9"/>
  <c r="H551" i="9"/>
  <c r="I551" i="9"/>
  <c r="H552" i="9"/>
  <c r="I552" i="9"/>
  <c r="H553" i="9"/>
  <c r="I553" i="9"/>
  <c r="H554" i="9"/>
  <c r="I554" i="9"/>
  <c r="H555" i="9"/>
  <c r="I555" i="9"/>
  <c r="H556" i="9"/>
  <c r="I556" i="9"/>
  <c r="H557" i="9"/>
  <c r="I557" i="9"/>
  <c r="H558" i="9"/>
  <c r="I558" i="9"/>
  <c r="H559" i="9"/>
  <c r="I559" i="9"/>
  <c r="H560" i="9"/>
  <c r="I560" i="9"/>
  <c r="H561" i="9"/>
  <c r="I561" i="9"/>
  <c r="H562" i="9"/>
  <c r="I562" i="9"/>
  <c r="H563" i="9"/>
  <c r="I563" i="9"/>
  <c r="H564" i="9"/>
  <c r="I564" i="9"/>
  <c r="H565" i="9"/>
  <c r="I565" i="9"/>
  <c r="H566" i="9"/>
  <c r="I566" i="9"/>
  <c r="H567" i="9"/>
  <c r="I567" i="9"/>
  <c r="H568" i="9"/>
  <c r="I568" i="9"/>
  <c r="H569" i="9"/>
  <c r="I569" i="9"/>
  <c r="H570" i="9"/>
  <c r="I570" i="9"/>
  <c r="H571" i="9"/>
  <c r="I571" i="9"/>
  <c r="H572" i="9"/>
  <c r="I572" i="9"/>
  <c r="H573" i="9"/>
  <c r="I573" i="9"/>
  <c r="H574" i="9"/>
  <c r="I574" i="9"/>
  <c r="H575" i="9"/>
  <c r="I575" i="9"/>
  <c r="H576" i="9"/>
  <c r="I576" i="9"/>
  <c r="H577" i="9"/>
  <c r="I577" i="9"/>
  <c r="H578" i="9"/>
  <c r="I578" i="9"/>
  <c r="H579" i="9"/>
  <c r="I579" i="9"/>
  <c r="H580" i="9"/>
  <c r="I580" i="9"/>
  <c r="H581" i="9"/>
  <c r="I581" i="9"/>
  <c r="H582" i="9"/>
  <c r="I582" i="9"/>
  <c r="H583" i="9"/>
  <c r="I583" i="9"/>
  <c r="H584" i="9"/>
  <c r="I584" i="9"/>
  <c r="H585" i="9"/>
  <c r="I585" i="9"/>
  <c r="H586" i="9"/>
  <c r="I586" i="9"/>
  <c r="H587" i="9"/>
  <c r="I587" i="9"/>
  <c r="H588" i="9"/>
  <c r="I588" i="9"/>
  <c r="H589" i="9"/>
  <c r="I589" i="9"/>
  <c r="H590" i="9"/>
  <c r="I590" i="9"/>
  <c r="H591" i="9"/>
  <c r="I591" i="9"/>
  <c r="H592" i="9"/>
  <c r="I592" i="9"/>
  <c r="H593" i="9"/>
  <c r="I593" i="9"/>
  <c r="H594" i="9"/>
  <c r="I594" i="9"/>
  <c r="H595" i="9"/>
  <c r="I595" i="9"/>
  <c r="H596" i="9"/>
  <c r="I596" i="9"/>
  <c r="H597" i="9"/>
  <c r="I597" i="9"/>
  <c r="H598" i="9"/>
  <c r="I598" i="9"/>
  <c r="H599" i="9"/>
  <c r="I599" i="9"/>
  <c r="H600" i="9"/>
  <c r="I600" i="9"/>
  <c r="H601" i="9"/>
  <c r="I601" i="9"/>
  <c r="H602" i="9"/>
  <c r="I602" i="9"/>
  <c r="H603" i="9"/>
  <c r="I603" i="9"/>
  <c r="H604" i="9"/>
  <c r="I604" i="9"/>
  <c r="H605" i="9"/>
  <c r="I605" i="9"/>
  <c r="H606" i="9"/>
  <c r="I606" i="9"/>
  <c r="H607" i="9"/>
  <c r="I607" i="9"/>
  <c r="H608" i="9"/>
  <c r="I608" i="9"/>
  <c r="H609" i="9"/>
  <c r="I609" i="9"/>
  <c r="H610" i="9"/>
  <c r="I610" i="9"/>
  <c r="H611" i="9"/>
  <c r="I611" i="9"/>
  <c r="H612" i="9"/>
  <c r="I612" i="9"/>
  <c r="H613" i="9"/>
  <c r="I613" i="9"/>
  <c r="H614" i="9"/>
  <c r="I614" i="9"/>
  <c r="H615" i="9"/>
  <c r="I615" i="9"/>
  <c r="H616" i="9"/>
  <c r="I616" i="9"/>
  <c r="H617" i="9"/>
  <c r="I617" i="9"/>
  <c r="H618" i="9"/>
  <c r="I618" i="9"/>
  <c r="H619" i="9"/>
  <c r="I619" i="9"/>
  <c r="H620" i="9"/>
  <c r="I620" i="9"/>
  <c r="H621" i="9"/>
  <c r="I621" i="9"/>
  <c r="H622" i="9"/>
  <c r="I622" i="9"/>
  <c r="H623" i="9"/>
  <c r="I623" i="9"/>
  <c r="H624" i="9"/>
  <c r="I624" i="9"/>
  <c r="H625" i="9"/>
  <c r="I625" i="9"/>
  <c r="H626" i="9"/>
  <c r="I626" i="9"/>
  <c r="H627" i="9"/>
  <c r="I627" i="9"/>
  <c r="H628" i="9"/>
  <c r="I628" i="9"/>
  <c r="H629" i="9"/>
  <c r="I629" i="9"/>
  <c r="H630" i="9"/>
  <c r="I630" i="9"/>
  <c r="H631" i="9"/>
  <c r="I631" i="9"/>
  <c r="H632" i="9"/>
  <c r="I632" i="9"/>
  <c r="H633" i="9"/>
  <c r="I633" i="9"/>
  <c r="H634" i="9"/>
  <c r="I634" i="9"/>
  <c r="H635" i="9"/>
  <c r="I635" i="9"/>
  <c r="H636" i="9"/>
  <c r="I636" i="9"/>
  <c r="H637" i="9"/>
  <c r="I637" i="9"/>
  <c r="H638" i="9"/>
  <c r="I638" i="9"/>
  <c r="H639" i="9"/>
  <c r="I639" i="9"/>
  <c r="H640" i="9"/>
  <c r="I640" i="9"/>
  <c r="H641" i="9"/>
  <c r="I641" i="9"/>
  <c r="H642" i="9"/>
  <c r="I642" i="9"/>
  <c r="H643" i="9"/>
  <c r="I643" i="9"/>
  <c r="H644" i="9"/>
  <c r="I644" i="9"/>
  <c r="H645" i="9"/>
  <c r="I645" i="9"/>
  <c r="H646" i="9"/>
  <c r="I646" i="9"/>
  <c r="H647" i="9"/>
  <c r="I647" i="9"/>
  <c r="H648" i="9"/>
  <c r="I648" i="9"/>
  <c r="H649" i="9"/>
  <c r="I649" i="9"/>
  <c r="H650" i="9"/>
  <c r="I650" i="9"/>
  <c r="H651" i="9"/>
  <c r="I651" i="9"/>
  <c r="H652" i="9"/>
  <c r="I652" i="9"/>
  <c r="H653" i="9"/>
  <c r="I653" i="9"/>
  <c r="H654" i="9"/>
  <c r="I654" i="9"/>
  <c r="H655" i="9"/>
  <c r="I655" i="9"/>
  <c r="H656" i="9"/>
  <c r="I656" i="9"/>
  <c r="H657" i="9"/>
  <c r="I657" i="9"/>
  <c r="H658" i="9"/>
  <c r="I658" i="9"/>
  <c r="H659" i="9"/>
  <c r="I659" i="9"/>
  <c r="H660" i="9"/>
  <c r="I660" i="9"/>
  <c r="H661" i="9"/>
  <c r="I661" i="9"/>
  <c r="H662" i="9"/>
  <c r="I662" i="9"/>
  <c r="H663" i="9"/>
  <c r="I663" i="9"/>
  <c r="H664" i="9"/>
  <c r="I664" i="9"/>
  <c r="H665" i="9"/>
  <c r="I665" i="9"/>
  <c r="H666" i="9"/>
  <c r="I666" i="9"/>
  <c r="H667" i="9"/>
  <c r="I667" i="9"/>
  <c r="H668" i="9"/>
  <c r="I668" i="9"/>
  <c r="H669" i="9"/>
  <c r="I669" i="9"/>
  <c r="H670" i="9"/>
  <c r="I670" i="9"/>
  <c r="H671" i="9"/>
  <c r="I671" i="9"/>
  <c r="H672" i="9"/>
  <c r="I672" i="9"/>
  <c r="H673" i="9"/>
  <c r="I673" i="9"/>
  <c r="H674" i="9"/>
  <c r="I674" i="9"/>
  <c r="H675" i="9"/>
  <c r="I675" i="9"/>
  <c r="H676" i="9"/>
  <c r="I676" i="9"/>
  <c r="H677" i="9"/>
  <c r="I677" i="9"/>
  <c r="H678" i="9"/>
  <c r="I678" i="9"/>
  <c r="H679" i="9"/>
  <c r="I679" i="9"/>
  <c r="H680" i="9"/>
  <c r="I680" i="9"/>
  <c r="H681" i="9"/>
  <c r="I681" i="9"/>
  <c r="H682" i="9"/>
  <c r="I682" i="9"/>
  <c r="H683" i="9"/>
  <c r="I683" i="9"/>
  <c r="H684" i="9"/>
  <c r="I684" i="9"/>
  <c r="H685" i="9"/>
  <c r="I685" i="9"/>
  <c r="H686" i="9"/>
  <c r="I686" i="9"/>
  <c r="H687" i="9"/>
  <c r="I687" i="9"/>
  <c r="H688" i="9"/>
  <c r="I688" i="9"/>
  <c r="H689" i="9"/>
  <c r="I689" i="9"/>
  <c r="H690" i="9"/>
  <c r="I690" i="9"/>
  <c r="H691" i="9"/>
  <c r="I691" i="9"/>
  <c r="H692" i="9"/>
  <c r="I692" i="9"/>
  <c r="H693" i="9"/>
  <c r="I693" i="9"/>
  <c r="H694" i="9"/>
  <c r="I694" i="9"/>
  <c r="H695" i="9"/>
  <c r="I695" i="9"/>
  <c r="H696" i="9"/>
  <c r="I696" i="9"/>
  <c r="H697" i="9"/>
  <c r="I697" i="9"/>
  <c r="H698" i="9"/>
  <c r="I698" i="9"/>
  <c r="H699" i="9"/>
  <c r="I699" i="9"/>
  <c r="H700" i="9"/>
  <c r="I700" i="9"/>
  <c r="H701" i="9"/>
  <c r="I701" i="9"/>
  <c r="H702" i="9"/>
  <c r="I702" i="9"/>
  <c r="H703" i="9"/>
  <c r="I703" i="9"/>
  <c r="H704" i="9"/>
  <c r="I704" i="9"/>
  <c r="H705" i="9"/>
  <c r="I705" i="9"/>
  <c r="H706" i="9"/>
  <c r="I706" i="9"/>
  <c r="H707" i="9"/>
  <c r="I707" i="9"/>
  <c r="H708" i="9"/>
  <c r="I708" i="9"/>
  <c r="H709" i="9"/>
  <c r="I709" i="9"/>
  <c r="H710" i="9"/>
  <c r="I710" i="9"/>
  <c r="H711" i="9"/>
  <c r="I711" i="9"/>
  <c r="H712" i="9"/>
  <c r="I712" i="9"/>
  <c r="H713" i="9"/>
  <c r="I713" i="9"/>
  <c r="H714" i="9"/>
  <c r="I714" i="9"/>
  <c r="H715" i="9"/>
  <c r="I715" i="9"/>
  <c r="H716" i="9"/>
  <c r="I716" i="9"/>
  <c r="H717" i="9"/>
  <c r="I717" i="9"/>
  <c r="H718" i="9"/>
  <c r="I718" i="9"/>
  <c r="H719" i="9"/>
  <c r="I719" i="9"/>
  <c r="H720" i="9"/>
  <c r="I720" i="9"/>
  <c r="H721" i="9"/>
  <c r="I721" i="9"/>
  <c r="H722" i="9"/>
  <c r="I722" i="9"/>
  <c r="H723" i="9"/>
  <c r="I723" i="9"/>
  <c r="H724" i="9"/>
  <c r="I724" i="9"/>
  <c r="H725" i="9"/>
  <c r="I725" i="9"/>
  <c r="H726" i="9"/>
  <c r="I726" i="9"/>
  <c r="H727" i="9"/>
  <c r="I727" i="9"/>
  <c r="H728" i="9"/>
  <c r="I728" i="9"/>
  <c r="H729" i="9"/>
  <c r="I729" i="9"/>
  <c r="H730" i="9"/>
  <c r="I730" i="9"/>
  <c r="H731" i="9"/>
  <c r="I731" i="9"/>
  <c r="H732" i="9"/>
  <c r="I732" i="9"/>
  <c r="H733" i="9"/>
  <c r="I733" i="9"/>
  <c r="H734" i="9"/>
  <c r="I734" i="9"/>
  <c r="H735" i="9"/>
  <c r="I735" i="9"/>
  <c r="H736" i="9"/>
  <c r="I736" i="9"/>
  <c r="H737" i="9"/>
  <c r="I737" i="9"/>
  <c r="H738" i="9"/>
  <c r="I738" i="9"/>
  <c r="H739" i="9"/>
  <c r="I739" i="9"/>
  <c r="H740" i="9"/>
  <c r="I740" i="9"/>
  <c r="H741" i="9"/>
  <c r="I741" i="9"/>
  <c r="H742" i="9"/>
  <c r="I742" i="9"/>
  <c r="H743" i="9"/>
  <c r="I743" i="9"/>
  <c r="H744" i="9"/>
  <c r="I744" i="9"/>
  <c r="H745" i="9"/>
  <c r="I745" i="9"/>
  <c r="R280" i="8"/>
  <c r="R281" i="8"/>
  <c r="R282" i="8"/>
  <c r="R283" i="8"/>
  <c r="R284" i="8"/>
  <c r="Q280" i="8"/>
  <c r="Q281" i="8"/>
  <c r="Q282" i="8"/>
  <c r="Q283" i="8"/>
  <c r="Q284" i="8"/>
  <c r="P280" i="8"/>
  <c r="P281" i="8"/>
  <c r="P282" i="8"/>
  <c r="P283" i="8"/>
  <c r="P284" i="8"/>
  <c r="M280" i="8"/>
  <c r="S280" i="8" s="1"/>
  <c r="M281" i="8"/>
  <c r="S281" i="8" s="1"/>
  <c r="M282" i="8"/>
  <c r="S282" i="8" s="1"/>
  <c r="M283" i="8"/>
  <c r="S283" i="8" s="1"/>
  <c r="M284" i="8"/>
  <c r="S284" i="8" s="1"/>
  <c r="I280" i="8"/>
  <c r="I281" i="8"/>
  <c r="I282" i="8"/>
  <c r="I283" i="8"/>
  <c r="I284" i="8"/>
  <c r="H280" i="8"/>
  <c r="H281" i="8"/>
  <c r="H282" i="8"/>
  <c r="H283" i="8"/>
  <c r="H284" i="8"/>
  <c r="G280" i="8"/>
  <c r="G281" i="8"/>
  <c r="G282" i="8"/>
  <c r="G283" i="8"/>
  <c r="G284" i="8"/>
  <c r="D280" i="8"/>
  <c r="J280" i="8" s="1"/>
  <c r="D281" i="8"/>
  <c r="J281" i="8" s="1"/>
  <c r="D282" i="8"/>
  <c r="J282" i="8" s="1"/>
  <c r="D283" i="8"/>
  <c r="J283" i="8" s="1"/>
  <c r="D284" i="8"/>
  <c r="J284" i="8" s="1"/>
  <c r="C38" i="5"/>
  <c r="C36" i="5"/>
  <c r="J37" i="5"/>
  <c r="J36" i="5"/>
  <c r="I37" i="5"/>
  <c r="I36" i="5"/>
  <c r="G37" i="5"/>
  <c r="G36" i="5"/>
  <c r="F37" i="5"/>
  <c r="F36" i="5"/>
  <c r="D37" i="5"/>
  <c r="D36" i="5"/>
  <c r="C37" i="5"/>
  <c r="F33" i="5"/>
  <c r="K32" i="5"/>
  <c r="D33" i="5"/>
  <c r="E33" i="5"/>
  <c r="G33" i="5"/>
  <c r="H33" i="5"/>
  <c r="I33" i="5"/>
  <c r="J33" i="5"/>
  <c r="K33" i="5"/>
  <c r="C33" i="5"/>
  <c r="J32" i="5"/>
  <c r="I32" i="5"/>
  <c r="H32" i="5"/>
  <c r="E32" i="5"/>
  <c r="J37" i="4"/>
  <c r="J36" i="4"/>
  <c r="I37" i="4"/>
  <c r="I36" i="4"/>
  <c r="G37" i="4"/>
  <c r="G36" i="4"/>
  <c r="F37" i="4"/>
  <c r="F36" i="4"/>
  <c r="D37" i="4"/>
  <c r="C37" i="4"/>
  <c r="D36" i="4"/>
  <c r="C36" i="4"/>
  <c r="I33" i="4"/>
  <c r="J33" i="4"/>
  <c r="K33" i="4"/>
  <c r="H33" i="4"/>
  <c r="G33" i="4"/>
  <c r="F33" i="4"/>
  <c r="E33" i="4"/>
  <c r="D33" i="4"/>
  <c r="C33" i="4"/>
  <c r="I32" i="4"/>
  <c r="K32" i="4"/>
  <c r="J32" i="4"/>
  <c r="H32" i="4"/>
  <c r="E32" i="4"/>
  <c r="S199" i="10" l="1"/>
  <c r="S198" i="10"/>
  <c r="J200" i="10"/>
  <c r="S200" i="10"/>
  <c r="D64" i="11"/>
  <c r="G64" i="11"/>
  <c r="H64" i="11"/>
  <c r="I64" i="11"/>
  <c r="M64" i="11"/>
  <c r="P64" i="11"/>
  <c r="S64" i="11" s="1"/>
  <c r="Q64" i="11"/>
  <c r="R64" i="11"/>
  <c r="R110" i="11"/>
  <c r="R111" i="11"/>
  <c r="Q110" i="11"/>
  <c r="Q111" i="11"/>
  <c r="P110" i="11"/>
  <c r="P111" i="11"/>
  <c r="M110" i="11"/>
  <c r="M111" i="11"/>
  <c r="I110" i="11"/>
  <c r="I111" i="11"/>
  <c r="H110" i="11"/>
  <c r="H111" i="11"/>
  <c r="G110" i="11"/>
  <c r="G111" i="11"/>
  <c r="D110" i="11"/>
  <c r="D111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R189" i="10"/>
  <c r="R190" i="10"/>
  <c r="R191" i="10"/>
  <c r="R192" i="10"/>
  <c r="R193" i="10"/>
  <c r="R194" i="10"/>
  <c r="R195" i="10"/>
  <c r="R196" i="10"/>
  <c r="Q189" i="10"/>
  <c r="Q190" i="10"/>
  <c r="Q191" i="10"/>
  <c r="Q192" i="10"/>
  <c r="Q193" i="10"/>
  <c r="Q194" i="10"/>
  <c r="Q195" i="10"/>
  <c r="Q196" i="10"/>
  <c r="P189" i="10"/>
  <c r="P190" i="10"/>
  <c r="P191" i="10"/>
  <c r="P192" i="10"/>
  <c r="P193" i="10"/>
  <c r="P194" i="10"/>
  <c r="P195" i="10"/>
  <c r="P196" i="10"/>
  <c r="M189" i="10"/>
  <c r="S189" i="10" s="1"/>
  <c r="M190" i="10"/>
  <c r="S190" i="10" s="1"/>
  <c r="M191" i="10"/>
  <c r="S191" i="10" s="1"/>
  <c r="M192" i="10"/>
  <c r="M193" i="10"/>
  <c r="S193" i="10" s="1"/>
  <c r="M194" i="10"/>
  <c r="M195" i="10"/>
  <c r="S195" i="10" s="1"/>
  <c r="M196" i="10"/>
  <c r="S196" i="10" s="1"/>
  <c r="I189" i="10"/>
  <c r="I190" i="10"/>
  <c r="I191" i="10"/>
  <c r="I192" i="10"/>
  <c r="I193" i="10"/>
  <c r="I194" i="10"/>
  <c r="I195" i="10"/>
  <c r="I196" i="10"/>
  <c r="H189" i="10"/>
  <c r="H190" i="10"/>
  <c r="H191" i="10"/>
  <c r="H192" i="10"/>
  <c r="H193" i="10"/>
  <c r="H194" i="10"/>
  <c r="H195" i="10"/>
  <c r="H196" i="10"/>
  <c r="G189" i="10"/>
  <c r="G190" i="10"/>
  <c r="G191" i="10"/>
  <c r="G192" i="10"/>
  <c r="G193" i="10"/>
  <c r="G194" i="10"/>
  <c r="G195" i="10"/>
  <c r="G196" i="10"/>
  <c r="D189" i="10"/>
  <c r="J189" i="10" s="1"/>
  <c r="D190" i="10"/>
  <c r="J190" i="10" s="1"/>
  <c r="D191" i="10"/>
  <c r="J191" i="10" s="1"/>
  <c r="D192" i="10"/>
  <c r="J192" i="10" s="1"/>
  <c r="D193" i="10"/>
  <c r="J193" i="10" s="1"/>
  <c r="D194" i="10"/>
  <c r="J194" i="10" s="1"/>
  <c r="D195" i="10"/>
  <c r="J195" i="10" s="1"/>
  <c r="D196" i="10"/>
  <c r="J196" i="10" s="1"/>
  <c r="J64" i="11" l="1"/>
  <c r="S111" i="11"/>
  <c r="J111" i="11"/>
  <c r="S194" i="10"/>
  <c r="J110" i="11"/>
  <c r="S110" i="11"/>
  <c r="S192" i="10"/>
  <c r="R729" i="9"/>
  <c r="R730" i="9"/>
  <c r="R731" i="9"/>
  <c r="R732" i="9"/>
  <c r="R733" i="9"/>
  <c r="R734" i="9"/>
  <c r="R735" i="9"/>
  <c r="R736" i="9"/>
  <c r="R737" i="9"/>
  <c r="R738" i="9"/>
  <c r="R739" i="9"/>
  <c r="R740" i="9"/>
  <c r="R741" i="9"/>
  <c r="R742" i="9"/>
  <c r="R743" i="9"/>
  <c r="R744" i="9"/>
  <c r="R745" i="9"/>
  <c r="Q729" i="9"/>
  <c r="Q730" i="9"/>
  <c r="Q731" i="9"/>
  <c r="Q732" i="9"/>
  <c r="Q733" i="9"/>
  <c r="Q734" i="9"/>
  <c r="Q735" i="9"/>
  <c r="Q736" i="9"/>
  <c r="Q737" i="9"/>
  <c r="Q738" i="9"/>
  <c r="Q739" i="9"/>
  <c r="Q740" i="9"/>
  <c r="Q741" i="9"/>
  <c r="Q742" i="9"/>
  <c r="Q743" i="9"/>
  <c r="Q744" i="9"/>
  <c r="Q745" i="9"/>
  <c r="P729" i="9"/>
  <c r="P730" i="9"/>
  <c r="P731" i="9"/>
  <c r="P732" i="9"/>
  <c r="P733" i="9"/>
  <c r="P734" i="9"/>
  <c r="P735" i="9"/>
  <c r="P736" i="9"/>
  <c r="P737" i="9"/>
  <c r="P738" i="9"/>
  <c r="P739" i="9"/>
  <c r="P740" i="9"/>
  <c r="P741" i="9"/>
  <c r="P742" i="9"/>
  <c r="P743" i="9"/>
  <c r="P744" i="9"/>
  <c r="P745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G729" i="9"/>
  <c r="G730" i="9"/>
  <c r="G731" i="9"/>
  <c r="G732" i="9"/>
  <c r="J732" i="9" s="1"/>
  <c r="G733" i="9"/>
  <c r="G734" i="9"/>
  <c r="G735" i="9"/>
  <c r="G736" i="9"/>
  <c r="J736" i="9" s="1"/>
  <c r="G737" i="9"/>
  <c r="G738" i="9"/>
  <c r="G739" i="9"/>
  <c r="G740" i="9"/>
  <c r="J740" i="9" s="1"/>
  <c r="G741" i="9"/>
  <c r="G742" i="9"/>
  <c r="G743" i="9"/>
  <c r="G744" i="9"/>
  <c r="J744" i="9" s="1"/>
  <c r="G745" i="9"/>
  <c r="I28" i="6"/>
  <c r="I29" i="6"/>
  <c r="H28" i="6"/>
  <c r="H29" i="6"/>
  <c r="I74" i="7"/>
  <c r="H74" i="7"/>
  <c r="R273" i="8"/>
  <c r="R274" i="8"/>
  <c r="R275" i="8"/>
  <c r="R276" i="8"/>
  <c r="R277" i="8"/>
  <c r="R278" i="8"/>
  <c r="R279" i="8"/>
  <c r="Q273" i="8"/>
  <c r="Q274" i="8"/>
  <c r="Q275" i="8"/>
  <c r="Q276" i="8"/>
  <c r="Q277" i="8"/>
  <c r="Q278" i="8"/>
  <c r="Q279" i="8"/>
  <c r="P273" i="8"/>
  <c r="P274" i="8"/>
  <c r="P275" i="8"/>
  <c r="P276" i="8"/>
  <c r="P277" i="8"/>
  <c r="P278" i="8"/>
  <c r="P279" i="8"/>
  <c r="M273" i="8"/>
  <c r="M274" i="8"/>
  <c r="S274" i="8" s="1"/>
  <c r="M275" i="8"/>
  <c r="M276" i="8"/>
  <c r="S276" i="8" s="1"/>
  <c r="M277" i="8"/>
  <c r="M278" i="8"/>
  <c r="S278" i="8" s="1"/>
  <c r="M279" i="8"/>
  <c r="I273" i="8"/>
  <c r="I274" i="8"/>
  <c r="I275" i="8"/>
  <c r="I276" i="8"/>
  <c r="I277" i="8"/>
  <c r="I278" i="8"/>
  <c r="I279" i="8"/>
  <c r="H273" i="8"/>
  <c r="H274" i="8"/>
  <c r="H275" i="8"/>
  <c r="H276" i="8"/>
  <c r="H277" i="8"/>
  <c r="H278" i="8"/>
  <c r="H279" i="8"/>
  <c r="G273" i="8"/>
  <c r="G274" i="8"/>
  <c r="G275" i="8"/>
  <c r="G276" i="8"/>
  <c r="G277" i="8"/>
  <c r="G278" i="8"/>
  <c r="G279" i="8"/>
  <c r="D273" i="8"/>
  <c r="J273" i="8" s="1"/>
  <c r="D274" i="8"/>
  <c r="J274" i="8" s="1"/>
  <c r="D275" i="8"/>
  <c r="D276" i="8"/>
  <c r="J276" i="8" s="1"/>
  <c r="D277" i="8"/>
  <c r="J277" i="8" s="1"/>
  <c r="D278" i="8"/>
  <c r="J278" i="8" s="1"/>
  <c r="D279" i="8"/>
  <c r="J279" i="8" s="1"/>
  <c r="R74" i="7"/>
  <c r="Q74" i="7"/>
  <c r="P74" i="7"/>
  <c r="M74" i="7"/>
  <c r="G74" i="7"/>
  <c r="D74" i="7"/>
  <c r="R28" i="6"/>
  <c r="R29" i="6"/>
  <c r="Q28" i="6"/>
  <c r="Q29" i="6"/>
  <c r="P28" i="6"/>
  <c r="P29" i="6"/>
  <c r="M28" i="6"/>
  <c r="M29" i="6"/>
  <c r="G28" i="6"/>
  <c r="J28" i="6" s="1"/>
  <c r="G29" i="6"/>
  <c r="D28" i="6"/>
  <c r="D29" i="6"/>
  <c r="J29" i="6" s="1"/>
  <c r="E37" i="5"/>
  <c r="E36" i="5"/>
  <c r="J30" i="5"/>
  <c r="K30" i="5" s="1"/>
  <c r="I30" i="5"/>
  <c r="H30" i="5"/>
  <c r="E30" i="5"/>
  <c r="C38" i="4"/>
  <c r="E31" i="4"/>
  <c r="H31" i="4"/>
  <c r="I31" i="4"/>
  <c r="J31" i="4"/>
  <c r="J30" i="4"/>
  <c r="K30" i="4" s="1"/>
  <c r="I30" i="4"/>
  <c r="H30" i="4"/>
  <c r="E30" i="4"/>
  <c r="S744" i="9" l="1"/>
  <c r="S740" i="9"/>
  <c r="S736" i="9"/>
  <c r="S732" i="9"/>
  <c r="S277" i="8"/>
  <c r="S273" i="8"/>
  <c r="S279" i="8"/>
  <c r="S275" i="8"/>
  <c r="J275" i="8"/>
  <c r="S74" i="7"/>
  <c r="J74" i="7"/>
  <c r="S29" i="6"/>
  <c r="S28" i="6"/>
  <c r="J743" i="9"/>
  <c r="J739" i="9"/>
  <c r="J735" i="9"/>
  <c r="J731" i="9"/>
  <c r="S743" i="9"/>
  <c r="S739" i="9"/>
  <c r="S735" i="9"/>
  <c r="S731" i="9"/>
  <c r="J745" i="9"/>
  <c r="J741" i="9"/>
  <c r="J737" i="9"/>
  <c r="J729" i="9"/>
  <c r="S742" i="9"/>
  <c r="S738" i="9"/>
  <c r="J733" i="9"/>
  <c r="S734" i="9"/>
  <c r="S730" i="9"/>
  <c r="J742" i="9"/>
  <c r="J738" i="9"/>
  <c r="J734" i="9"/>
  <c r="J730" i="9"/>
  <c r="S745" i="9"/>
  <c r="S741" i="9"/>
  <c r="S737" i="9"/>
  <c r="S733" i="9"/>
  <c r="S729" i="9"/>
  <c r="K31" i="4"/>
  <c r="R706" i="9"/>
  <c r="R707" i="9"/>
  <c r="R708" i="9"/>
  <c r="R709" i="9"/>
  <c r="R710" i="9"/>
  <c r="R711" i="9"/>
  <c r="R712" i="9"/>
  <c r="R713" i="9"/>
  <c r="R714" i="9"/>
  <c r="R715" i="9"/>
  <c r="R716" i="9"/>
  <c r="R717" i="9"/>
  <c r="R718" i="9"/>
  <c r="R719" i="9"/>
  <c r="R720" i="9"/>
  <c r="R721" i="9"/>
  <c r="R722" i="9"/>
  <c r="R723" i="9"/>
  <c r="R724" i="9"/>
  <c r="R725" i="9"/>
  <c r="R726" i="9"/>
  <c r="R727" i="9"/>
  <c r="R728" i="9"/>
  <c r="Q706" i="9"/>
  <c r="Q707" i="9"/>
  <c r="Q708" i="9"/>
  <c r="Q709" i="9"/>
  <c r="Q710" i="9"/>
  <c r="Q711" i="9"/>
  <c r="Q712" i="9"/>
  <c r="Q713" i="9"/>
  <c r="Q714" i="9"/>
  <c r="Q715" i="9"/>
  <c r="Q716" i="9"/>
  <c r="Q717" i="9"/>
  <c r="Q718" i="9"/>
  <c r="Q719" i="9"/>
  <c r="Q720" i="9"/>
  <c r="Q721" i="9"/>
  <c r="Q722" i="9"/>
  <c r="Q723" i="9"/>
  <c r="Q724" i="9"/>
  <c r="Q725" i="9"/>
  <c r="Q726" i="9"/>
  <c r="Q727" i="9"/>
  <c r="Q728" i="9"/>
  <c r="P706" i="9"/>
  <c r="P707" i="9"/>
  <c r="P708" i="9"/>
  <c r="P709" i="9"/>
  <c r="P710" i="9"/>
  <c r="P711" i="9"/>
  <c r="P712" i="9"/>
  <c r="P713" i="9"/>
  <c r="P714" i="9"/>
  <c r="P715" i="9"/>
  <c r="P716" i="9"/>
  <c r="P717" i="9"/>
  <c r="P718" i="9"/>
  <c r="P719" i="9"/>
  <c r="P720" i="9"/>
  <c r="P721" i="9"/>
  <c r="P722" i="9"/>
  <c r="P723" i="9"/>
  <c r="P724" i="9"/>
  <c r="P725" i="9"/>
  <c r="P726" i="9"/>
  <c r="P727" i="9"/>
  <c r="P728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R266" i="8"/>
  <c r="R267" i="8"/>
  <c r="R268" i="8"/>
  <c r="R269" i="8"/>
  <c r="R270" i="8"/>
  <c r="R271" i="8"/>
  <c r="R272" i="8"/>
  <c r="Q266" i="8"/>
  <c r="Q267" i="8"/>
  <c r="Q268" i="8"/>
  <c r="Q269" i="8"/>
  <c r="Q270" i="8"/>
  <c r="Q271" i="8"/>
  <c r="Q272" i="8"/>
  <c r="P266" i="8"/>
  <c r="P267" i="8"/>
  <c r="P268" i="8"/>
  <c r="P269" i="8"/>
  <c r="P270" i="8"/>
  <c r="P271" i="8"/>
  <c r="P272" i="8"/>
  <c r="M266" i="8"/>
  <c r="M267" i="8"/>
  <c r="M268" i="8"/>
  <c r="S268" i="8" s="1"/>
  <c r="M269" i="8"/>
  <c r="M270" i="8"/>
  <c r="M271" i="8"/>
  <c r="M272" i="8"/>
  <c r="S272" i="8" s="1"/>
  <c r="I266" i="8"/>
  <c r="I267" i="8"/>
  <c r="I268" i="8"/>
  <c r="I269" i="8"/>
  <c r="I270" i="8"/>
  <c r="I271" i="8"/>
  <c r="I272" i="8"/>
  <c r="H266" i="8"/>
  <c r="H267" i="8"/>
  <c r="H268" i="8"/>
  <c r="H269" i="8"/>
  <c r="H270" i="8"/>
  <c r="H271" i="8"/>
  <c r="H272" i="8"/>
  <c r="G266" i="8"/>
  <c r="G267" i="8"/>
  <c r="G268" i="8"/>
  <c r="G269" i="8"/>
  <c r="G270" i="8"/>
  <c r="G271" i="8"/>
  <c r="G272" i="8"/>
  <c r="D266" i="8"/>
  <c r="D267" i="8"/>
  <c r="D268" i="8"/>
  <c r="J268" i="8" s="1"/>
  <c r="D269" i="8"/>
  <c r="D270" i="8"/>
  <c r="D271" i="8"/>
  <c r="D272" i="8"/>
  <c r="J272" i="8" s="1"/>
  <c r="G263" i="8"/>
  <c r="G264" i="8"/>
  <c r="G265" i="8"/>
  <c r="D19" i="6"/>
  <c r="D20" i="6"/>
  <c r="D21" i="6"/>
  <c r="D22" i="6"/>
  <c r="D23" i="6"/>
  <c r="D24" i="6"/>
  <c r="D25" i="6"/>
  <c r="D26" i="6"/>
  <c r="D27" i="6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S725" i="9" l="1"/>
  <c r="S721" i="9"/>
  <c r="S717" i="9"/>
  <c r="S713" i="9"/>
  <c r="S709" i="9"/>
  <c r="J724" i="9"/>
  <c r="J720" i="9"/>
  <c r="S271" i="8"/>
  <c r="S267" i="8"/>
  <c r="J269" i="8"/>
  <c r="S726" i="9"/>
  <c r="S728" i="9"/>
  <c r="S724" i="9"/>
  <c r="S720" i="9"/>
  <c r="S716" i="9"/>
  <c r="S712" i="9"/>
  <c r="S708" i="9"/>
  <c r="J716" i="9"/>
  <c r="J712" i="9"/>
  <c r="J708" i="9"/>
  <c r="J725" i="9"/>
  <c r="J721" i="9"/>
  <c r="J717" i="9"/>
  <c r="J713" i="9"/>
  <c r="J709" i="9"/>
  <c r="S727" i="9"/>
  <c r="S723" i="9"/>
  <c r="S719" i="9"/>
  <c r="S715" i="9"/>
  <c r="S711" i="9"/>
  <c r="S707" i="9"/>
  <c r="S722" i="9"/>
  <c r="S718" i="9"/>
  <c r="S714" i="9"/>
  <c r="S710" i="9"/>
  <c r="S706" i="9"/>
  <c r="J728" i="9"/>
  <c r="J726" i="9"/>
  <c r="J722" i="9"/>
  <c r="J718" i="9"/>
  <c r="J714" i="9"/>
  <c r="J710" i="9"/>
  <c r="J706" i="9"/>
  <c r="S270" i="8"/>
  <c r="S266" i="8"/>
  <c r="S269" i="8"/>
  <c r="J271" i="8"/>
  <c r="J270" i="8"/>
  <c r="J266" i="8"/>
  <c r="J267" i="8"/>
  <c r="J727" i="9"/>
  <c r="J723" i="9"/>
  <c r="J719" i="9"/>
  <c r="J715" i="9"/>
  <c r="J711" i="9"/>
  <c r="J707" i="9"/>
  <c r="R23" i="6"/>
  <c r="R24" i="6"/>
  <c r="R25" i="6"/>
  <c r="R26" i="6"/>
  <c r="R27" i="6"/>
  <c r="Q23" i="6"/>
  <c r="Q24" i="6"/>
  <c r="Q25" i="6"/>
  <c r="Q26" i="6"/>
  <c r="Q27" i="6"/>
  <c r="P23" i="6"/>
  <c r="P24" i="6"/>
  <c r="P25" i="6"/>
  <c r="P26" i="6"/>
  <c r="P27" i="6"/>
  <c r="M23" i="6"/>
  <c r="M24" i="6"/>
  <c r="M25" i="6"/>
  <c r="M26" i="6"/>
  <c r="M27" i="6"/>
  <c r="I23" i="6"/>
  <c r="I24" i="6"/>
  <c r="I25" i="6"/>
  <c r="I26" i="6"/>
  <c r="I27" i="6"/>
  <c r="H23" i="6"/>
  <c r="H24" i="6"/>
  <c r="H25" i="6"/>
  <c r="H26" i="6"/>
  <c r="H27" i="6"/>
  <c r="G23" i="6"/>
  <c r="G24" i="6"/>
  <c r="G25" i="6"/>
  <c r="G26" i="6"/>
  <c r="G27" i="6"/>
  <c r="J27" i="6" s="1"/>
  <c r="J23" i="6"/>
  <c r="S23" i="6" l="1"/>
  <c r="S27" i="6"/>
  <c r="S26" i="6"/>
  <c r="J24" i="6"/>
  <c r="S24" i="6"/>
  <c r="J26" i="6"/>
  <c r="J25" i="6"/>
  <c r="S25" i="6"/>
  <c r="B8" i="6"/>
  <c r="J31" i="5" l="1"/>
  <c r="I31" i="5"/>
  <c r="H31" i="5"/>
  <c r="E31" i="5"/>
  <c r="K31" i="5" l="1"/>
  <c r="F38" i="4"/>
  <c r="P67" i="11" l="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M67" i="11"/>
  <c r="S67" i="11" s="1"/>
  <c r="M68" i="11"/>
  <c r="S68" i="11" s="1"/>
  <c r="M69" i="11"/>
  <c r="M70" i="11"/>
  <c r="M71" i="11"/>
  <c r="S71" i="11" s="1"/>
  <c r="M72" i="11"/>
  <c r="S72" i="11" s="1"/>
  <c r="M73" i="11"/>
  <c r="M74" i="11"/>
  <c r="M75" i="11"/>
  <c r="S75" i="11" s="1"/>
  <c r="M76" i="11"/>
  <c r="S76" i="11" s="1"/>
  <c r="M77" i="11"/>
  <c r="M78" i="11"/>
  <c r="M79" i="11"/>
  <c r="S79" i="11" s="1"/>
  <c r="M80" i="11"/>
  <c r="S80" i="11" s="1"/>
  <c r="M81" i="11"/>
  <c r="M82" i="11"/>
  <c r="M83" i="11"/>
  <c r="S83" i="11" s="1"/>
  <c r="M84" i="11"/>
  <c r="S84" i="11" s="1"/>
  <c r="M85" i="11"/>
  <c r="M86" i="11"/>
  <c r="M87" i="11"/>
  <c r="S87" i="11" s="1"/>
  <c r="M88" i="11"/>
  <c r="S88" i="11" s="1"/>
  <c r="M89" i="11"/>
  <c r="M90" i="11"/>
  <c r="M91" i="11"/>
  <c r="S91" i="11" s="1"/>
  <c r="M92" i="11"/>
  <c r="S92" i="11" s="1"/>
  <c r="M93" i="11"/>
  <c r="M94" i="11"/>
  <c r="M95" i="11"/>
  <c r="S95" i="11" s="1"/>
  <c r="M96" i="11"/>
  <c r="S96" i="11" s="1"/>
  <c r="M97" i="11"/>
  <c r="M98" i="11"/>
  <c r="M99" i="11"/>
  <c r="S99" i="11" s="1"/>
  <c r="M100" i="11"/>
  <c r="S100" i="11" s="1"/>
  <c r="M101" i="11"/>
  <c r="M102" i="11"/>
  <c r="M103" i="11"/>
  <c r="S103" i="11" s="1"/>
  <c r="M104" i="11"/>
  <c r="S104" i="11" s="1"/>
  <c r="M105" i="11"/>
  <c r="M106" i="11"/>
  <c r="M107" i="11"/>
  <c r="S107" i="11" s="1"/>
  <c r="M108" i="11"/>
  <c r="S108" i="11" s="1"/>
  <c r="M109" i="11"/>
  <c r="G67" i="11"/>
  <c r="J67" i="11" s="1"/>
  <c r="G68" i="11"/>
  <c r="G69" i="11"/>
  <c r="J69" i="11" s="1"/>
  <c r="G70" i="11"/>
  <c r="G71" i="11"/>
  <c r="J71" i="11" s="1"/>
  <c r="G72" i="11"/>
  <c r="G73" i="11"/>
  <c r="J73" i="11" s="1"/>
  <c r="G74" i="11"/>
  <c r="G75" i="11"/>
  <c r="J75" i="11" s="1"/>
  <c r="G76" i="11"/>
  <c r="G77" i="11"/>
  <c r="G78" i="11"/>
  <c r="G79" i="11"/>
  <c r="G80" i="11"/>
  <c r="G81" i="11"/>
  <c r="J81" i="11" s="1"/>
  <c r="G82" i="11"/>
  <c r="G83" i="11"/>
  <c r="J83" i="11" s="1"/>
  <c r="G84" i="11"/>
  <c r="G85" i="11"/>
  <c r="G86" i="11"/>
  <c r="G87" i="11"/>
  <c r="J87" i="11" s="1"/>
  <c r="G88" i="11"/>
  <c r="G89" i="11"/>
  <c r="J89" i="11" s="1"/>
  <c r="G90" i="11"/>
  <c r="J90" i="11" s="1"/>
  <c r="G91" i="11"/>
  <c r="J91" i="11" s="1"/>
  <c r="G92" i="11"/>
  <c r="G93" i="11"/>
  <c r="G94" i="11"/>
  <c r="G95" i="11"/>
  <c r="G96" i="11"/>
  <c r="G97" i="11"/>
  <c r="J97" i="11" s="1"/>
  <c r="G98" i="11"/>
  <c r="G99" i="11"/>
  <c r="J99" i="11" s="1"/>
  <c r="G100" i="11"/>
  <c r="G101" i="11"/>
  <c r="G102" i="11"/>
  <c r="G103" i="11"/>
  <c r="G104" i="11"/>
  <c r="G105" i="11"/>
  <c r="J105" i="11" s="1"/>
  <c r="G106" i="11"/>
  <c r="G107" i="11"/>
  <c r="J107" i="11" s="1"/>
  <c r="G108" i="11"/>
  <c r="G109" i="11"/>
  <c r="J109" i="11" s="1"/>
  <c r="J70" i="11"/>
  <c r="J74" i="11"/>
  <c r="J77" i="11"/>
  <c r="J78" i="11"/>
  <c r="J79" i="11"/>
  <c r="J82" i="11"/>
  <c r="J85" i="11"/>
  <c r="J86" i="11"/>
  <c r="J93" i="11"/>
  <c r="J94" i="11"/>
  <c r="J95" i="11"/>
  <c r="J101" i="11"/>
  <c r="J102" i="11"/>
  <c r="J103" i="11"/>
  <c r="J106" i="11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M129" i="10"/>
  <c r="S129" i="10" s="1"/>
  <c r="M130" i="10"/>
  <c r="S130" i="10" s="1"/>
  <c r="M131" i="10"/>
  <c r="S131" i="10" s="1"/>
  <c r="M132" i="10"/>
  <c r="S132" i="10" s="1"/>
  <c r="M133" i="10"/>
  <c r="S133" i="10" s="1"/>
  <c r="M134" i="10"/>
  <c r="S134" i="10" s="1"/>
  <c r="M135" i="10"/>
  <c r="S135" i="10" s="1"/>
  <c r="M136" i="10"/>
  <c r="S136" i="10" s="1"/>
  <c r="M137" i="10"/>
  <c r="S137" i="10" s="1"/>
  <c r="M138" i="10"/>
  <c r="S138" i="10" s="1"/>
  <c r="M139" i="10"/>
  <c r="S139" i="10" s="1"/>
  <c r="M140" i="10"/>
  <c r="S140" i="10" s="1"/>
  <c r="M141" i="10"/>
  <c r="S141" i="10" s="1"/>
  <c r="M142" i="10"/>
  <c r="S142" i="10" s="1"/>
  <c r="M143" i="10"/>
  <c r="S143" i="10" s="1"/>
  <c r="M144" i="10"/>
  <c r="S144" i="10" s="1"/>
  <c r="M145" i="10"/>
  <c r="S145" i="10" s="1"/>
  <c r="M146" i="10"/>
  <c r="S146" i="10" s="1"/>
  <c r="M147" i="10"/>
  <c r="S147" i="10" s="1"/>
  <c r="M148" i="10"/>
  <c r="S148" i="10" s="1"/>
  <c r="M149" i="10"/>
  <c r="S149" i="10" s="1"/>
  <c r="M150" i="10"/>
  <c r="S150" i="10" s="1"/>
  <c r="M151" i="10"/>
  <c r="S151" i="10" s="1"/>
  <c r="M152" i="10"/>
  <c r="S152" i="10" s="1"/>
  <c r="M153" i="10"/>
  <c r="S153" i="10" s="1"/>
  <c r="M154" i="10"/>
  <c r="S154" i="10" s="1"/>
  <c r="M155" i="10"/>
  <c r="S155" i="10" s="1"/>
  <c r="M156" i="10"/>
  <c r="S156" i="10" s="1"/>
  <c r="M157" i="10"/>
  <c r="S157" i="10" s="1"/>
  <c r="M158" i="10"/>
  <c r="S158" i="10" s="1"/>
  <c r="M159" i="10"/>
  <c r="S159" i="10" s="1"/>
  <c r="M160" i="10"/>
  <c r="S160" i="10" s="1"/>
  <c r="M161" i="10"/>
  <c r="S161" i="10" s="1"/>
  <c r="M162" i="10"/>
  <c r="S162" i="10" s="1"/>
  <c r="M163" i="10"/>
  <c r="S163" i="10" s="1"/>
  <c r="M164" i="10"/>
  <c r="S164" i="10" s="1"/>
  <c r="M165" i="10"/>
  <c r="S165" i="10" s="1"/>
  <c r="M166" i="10"/>
  <c r="S166" i="10" s="1"/>
  <c r="M167" i="10"/>
  <c r="S167" i="10" s="1"/>
  <c r="M168" i="10"/>
  <c r="S168" i="10" s="1"/>
  <c r="M169" i="10"/>
  <c r="S169" i="10" s="1"/>
  <c r="M170" i="10"/>
  <c r="S170" i="10" s="1"/>
  <c r="M171" i="10"/>
  <c r="S171" i="10" s="1"/>
  <c r="M172" i="10"/>
  <c r="S172" i="10" s="1"/>
  <c r="M173" i="10"/>
  <c r="S173" i="10" s="1"/>
  <c r="M174" i="10"/>
  <c r="S174" i="10" s="1"/>
  <c r="M175" i="10"/>
  <c r="S175" i="10" s="1"/>
  <c r="M176" i="10"/>
  <c r="S176" i="10" s="1"/>
  <c r="M177" i="10"/>
  <c r="S177" i="10" s="1"/>
  <c r="M178" i="10"/>
  <c r="S178" i="10" s="1"/>
  <c r="M179" i="10"/>
  <c r="S179" i="10" s="1"/>
  <c r="M180" i="10"/>
  <c r="S180" i="10" s="1"/>
  <c r="M181" i="10"/>
  <c r="S181" i="10" s="1"/>
  <c r="M182" i="10"/>
  <c r="S182" i="10" s="1"/>
  <c r="M183" i="10"/>
  <c r="S183" i="10" s="1"/>
  <c r="M184" i="10"/>
  <c r="S184" i="10" s="1"/>
  <c r="M185" i="10"/>
  <c r="S185" i="10" s="1"/>
  <c r="M186" i="10"/>
  <c r="S186" i="10" s="1"/>
  <c r="M187" i="10"/>
  <c r="S187" i="10" s="1"/>
  <c r="M188" i="10"/>
  <c r="S188" i="10" s="1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D129" i="10"/>
  <c r="J129" i="10" s="1"/>
  <c r="D130" i="10"/>
  <c r="J130" i="10" s="1"/>
  <c r="D131" i="10"/>
  <c r="J131" i="10" s="1"/>
  <c r="D132" i="10"/>
  <c r="J132" i="10" s="1"/>
  <c r="D133" i="10"/>
  <c r="J133" i="10" s="1"/>
  <c r="D134" i="10"/>
  <c r="J134" i="10" s="1"/>
  <c r="D135" i="10"/>
  <c r="J135" i="10" s="1"/>
  <c r="D136" i="10"/>
  <c r="J136" i="10" s="1"/>
  <c r="D137" i="10"/>
  <c r="J137" i="10" s="1"/>
  <c r="D138" i="10"/>
  <c r="J138" i="10" s="1"/>
  <c r="D139" i="10"/>
  <c r="J139" i="10" s="1"/>
  <c r="D140" i="10"/>
  <c r="J140" i="10" s="1"/>
  <c r="D141" i="10"/>
  <c r="J141" i="10" s="1"/>
  <c r="D142" i="10"/>
  <c r="J142" i="10" s="1"/>
  <c r="D143" i="10"/>
  <c r="J143" i="10" s="1"/>
  <c r="D144" i="10"/>
  <c r="J144" i="10" s="1"/>
  <c r="D145" i="10"/>
  <c r="J145" i="10" s="1"/>
  <c r="D146" i="10"/>
  <c r="J146" i="10" s="1"/>
  <c r="D147" i="10"/>
  <c r="J147" i="10" s="1"/>
  <c r="D148" i="10"/>
  <c r="J148" i="10" s="1"/>
  <c r="D149" i="10"/>
  <c r="J149" i="10" s="1"/>
  <c r="D150" i="10"/>
  <c r="J150" i="10" s="1"/>
  <c r="D151" i="10"/>
  <c r="J151" i="10" s="1"/>
  <c r="D152" i="10"/>
  <c r="J152" i="10" s="1"/>
  <c r="D153" i="10"/>
  <c r="J153" i="10" s="1"/>
  <c r="D154" i="10"/>
  <c r="J154" i="10" s="1"/>
  <c r="D155" i="10"/>
  <c r="J155" i="10" s="1"/>
  <c r="D156" i="10"/>
  <c r="J156" i="10" s="1"/>
  <c r="D157" i="10"/>
  <c r="J157" i="10" s="1"/>
  <c r="D158" i="10"/>
  <c r="J158" i="10" s="1"/>
  <c r="D159" i="10"/>
  <c r="J159" i="10" s="1"/>
  <c r="D160" i="10"/>
  <c r="J160" i="10" s="1"/>
  <c r="D161" i="10"/>
  <c r="J161" i="10" s="1"/>
  <c r="D162" i="10"/>
  <c r="J162" i="10" s="1"/>
  <c r="D163" i="10"/>
  <c r="J163" i="10" s="1"/>
  <c r="D164" i="10"/>
  <c r="J164" i="10" s="1"/>
  <c r="D165" i="10"/>
  <c r="J165" i="10" s="1"/>
  <c r="D166" i="10"/>
  <c r="J166" i="10" s="1"/>
  <c r="D167" i="10"/>
  <c r="J167" i="10" s="1"/>
  <c r="D168" i="10"/>
  <c r="J168" i="10" s="1"/>
  <c r="D169" i="10"/>
  <c r="J169" i="10" s="1"/>
  <c r="D170" i="10"/>
  <c r="J170" i="10" s="1"/>
  <c r="D171" i="10"/>
  <c r="J171" i="10" s="1"/>
  <c r="D172" i="10"/>
  <c r="J172" i="10" s="1"/>
  <c r="D173" i="10"/>
  <c r="J173" i="10" s="1"/>
  <c r="D174" i="10"/>
  <c r="J174" i="10" s="1"/>
  <c r="D175" i="10"/>
  <c r="J175" i="10" s="1"/>
  <c r="D176" i="10"/>
  <c r="J176" i="10" s="1"/>
  <c r="D177" i="10"/>
  <c r="J177" i="10" s="1"/>
  <c r="D178" i="10"/>
  <c r="J178" i="10" s="1"/>
  <c r="D179" i="10"/>
  <c r="J179" i="10" s="1"/>
  <c r="D180" i="10"/>
  <c r="J180" i="10" s="1"/>
  <c r="D181" i="10"/>
  <c r="J181" i="10" s="1"/>
  <c r="D182" i="10"/>
  <c r="J182" i="10" s="1"/>
  <c r="D183" i="10"/>
  <c r="J183" i="10" s="1"/>
  <c r="D184" i="10"/>
  <c r="J184" i="10" s="1"/>
  <c r="D185" i="10"/>
  <c r="J185" i="10" s="1"/>
  <c r="D186" i="10"/>
  <c r="J186" i="10" s="1"/>
  <c r="D187" i="10"/>
  <c r="J187" i="10" s="1"/>
  <c r="D188" i="10"/>
  <c r="J188" i="10" s="1"/>
  <c r="R491" i="9"/>
  <c r="R492" i="9"/>
  <c r="R493" i="9"/>
  <c r="R494" i="9"/>
  <c r="R495" i="9"/>
  <c r="R496" i="9"/>
  <c r="R497" i="9"/>
  <c r="R498" i="9"/>
  <c r="R499" i="9"/>
  <c r="R500" i="9"/>
  <c r="R501" i="9"/>
  <c r="R502" i="9"/>
  <c r="R503" i="9"/>
  <c r="R504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R551" i="9"/>
  <c r="R552" i="9"/>
  <c r="R553" i="9"/>
  <c r="R554" i="9"/>
  <c r="R555" i="9"/>
  <c r="R556" i="9"/>
  <c r="R557" i="9"/>
  <c r="R558" i="9"/>
  <c r="R559" i="9"/>
  <c r="R560" i="9"/>
  <c r="R561" i="9"/>
  <c r="R562" i="9"/>
  <c r="R563" i="9"/>
  <c r="R564" i="9"/>
  <c r="R565" i="9"/>
  <c r="R566" i="9"/>
  <c r="R567" i="9"/>
  <c r="R568" i="9"/>
  <c r="R569" i="9"/>
  <c r="R570" i="9"/>
  <c r="R571" i="9"/>
  <c r="R572" i="9"/>
  <c r="R573" i="9"/>
  <c r="R574" i="9"/>
  <c r="R575" i="9"/>
  <c r="R576" i="9"/>
  <c r="R577" i="9"/>
  <c r="R578" i="9"/>
  <c r="R579" i="9"/>
  <c r="R580" i="9"/>
  <c r="R581" i="9"/>
  <c r="R582" i="9"/>
  <c r="R583" i="9"/>
  <c r="R584" i="9"/>
  <c r="R585" i="9"/>
  <c r="R586" i="9"/>
  <c r="R587" i="9"/>
  <c r="R588" i="9"/>
  <c r="R589" i="9"/>
  <c r="R590" i="9"/>
  <c r="R591" i="9"/>
  <c r="R592" i="9"/>
  <c r="R593" i="9"/>
  <c r="R594" i="9"/>
  <c r="R595" i="9"/>
  <c r="R596" i="9"/>
  <c r="R597" i="9"/>
  <c r="R598" i="9"/>
  <c r="R599" i="9"/>
  <c r="R600" i="9"/>
  <c r="R601" i="9"/>
  <c r="R602" i="9"/>
  <c r="R603" i="9"/>
  <c r="R604" i="9"/>
  <c r="R605" i="9"/>
  <c r="R606" i="9"/>
  <c r="R607" i="9"/>
  <c r="R608" i="9"/>
  <c r="R609" i="9"/>
  <c r="R610" i="9"/>
  <c r="R611" i="9"/>
  <c r="R612" i="9"/>
  <c r="R613" i="9"/>
  <c r="R614" i="9"/>
  <c r="R615" i="9"/>
  <c r="R616" i="9"/>
  <c r="R617" i="9"/>
  <c r="R618" i="9"/>
  <c r="R619" i="9"/>
  <c r="R620" i="9"/>
  <c r="R621" i="9"/>
  <c r="R622" i="9"/>
  <c r="R623" i="9"/>
  <c r="R624" i="9"/>
  <c r="R625" i="9"/>
  <c r="R626" i="9"/>
  <c r="R627" i="9"/>
  <c r="R628" i="9"/>
  <c r="R629" i="9"/>
  <c r="R630" i="9"/>
  <c r="R631" i="9"/>
  <c r="R632" i="9"/>
  <c r="R633" i="9"/>
  <c r="R634" i="9"/>
  <c r="R635" i="9"/>
  <c r="R636" i="9"/>
  <c r="R637" i="9"/>
  <c r="R638" i="9"/>
  <c r="R639" i="9"/>
  <c r="R640" i="9"/>
  <c r="R641" i="9"/>
  <c r="R642" i="9"/>
  <c r="R643" i="9"/>
  <c r="R644" i="9"/>
  <c r="R645" i="9"/>
  <c r="R646" i="9"/>
  <c r="R647" i="9"/>
  <c r="R648" i="9"/>
  <c r="R649" i="9"/>
  <c r="R650" i="9"/>
  <c r="R651" i="9"/>
  <c r="R652" i="9"/>
  <c r="R653" i="9"/>
  <c r="R654" i="9"/>
  <c r="R655" i="9"/>
  <c r="R656" i="9"/>
  <c r="R657" i="9"/>
  <c r="R658" i="9"/>
  <c r="R659" i="9"/>
  <c r="R660" i="9"/>
  <c r="R661" i="9"/>
  <c r="R662" i="9"/>
  <c r="R663" i="9"/>
  <c r="R664" i="9"/>
  <c r="R665" i="9"/>
  <c r="R666" i="9"/>
  <c r="R667" i="9"/>
  <c r="R668" i="9"/>
  <c r="R669" i="9"/>
  <c r="R670" i="9"/>
  <c r="R671" i="9"/>
  <c r="R672" i="9"/>
  <c r="R673" i="9"/>
  <c r="R674" i="9"/>
  <c r="R675" i="9"/>
  <c r="R676" i="9"/>
  <c r="R677" i="9"/>
  <c r="R678" i="9"/>
  <c r="R679" i="9"/>
  <c r="R680" i="9"/>
  <c r="R681" i="9"/>
  <c r="R682" i="9"/>
  <c r="R683" i="9"/>
  <c r="R684" i="9"/>
  <c r="R685" i="9"/>
  <c r="R686" i="9"/>
  <c r="R687" i="9"/>
  <c r="R688" i="9"/>
  <c r="R689" i="9"/>
  <c r="R690" i="9"/>
  <c r="R691" i="9"/>
  <c r="R692" i="9"/>
  <c r="R693" i="9"/>
  <c r="R694" i="9"/>
  <c r="R695" i="9"/>
  <c r="R696" i="9"/>
  <c r="R697" i="9"/>
  <c r="R698" i="9"/>
  <c r="R699" i="9"/>
  <c r="R700" i="9"/>
  <c r="R701" i="9"/>
  <c r="R702" i="9"/>
  <c r="R703" i="9"/>
  <c r="R704" i="9"/>
  <c r="R705" i="9"/>
  <c r="Q491" i="9"/>
  <c r="Q492" i="9"/>
  <c r="Q493" i="9"/>
  <c r="Q494" i="9"/>
  <c r="Q495" i="9"/>
  <c r="Q496" i="9"/>
  <c r="Q497" i="9"/>
  <c r="Q498" i="9"/>
  <c r="Q499" i="9"/>
  <c r="Q500" i="9"/>
  <c r="Q501" i="9"/>
  <c r="Q502" i="9"/>
  <c r="Q503" i="9"/>
  <c r="Q504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Q551" i="9"/>
  <c r="Q552" i="9"/>
  <c r="Q553" i="9"/>
  <c r="Q554" i="9"/>
  <c r="Q555" i="9"/>
  <c r="Q556" i="9"/>
  <c r="Q557" i="9"/>
  <c r="Q558" i="9"/>
  <c r="Q559" i="9"/>
  <c r="Q560" i="9"/>
  <c r="Q561" i="9"/>
  <c r="Q562" i="9"/>
  <c r="Q563" i="9"/>
  <c r="Q564" i="9"/>
  <c r="Q565" i="9"/>
  <c r="Q566" i="9"/>
  <c r="Q567" i="9"/>
  <c r="Q568" i="9"/>
  <c r="Q569" i="9"/>
  <c r="Q570" i="9"/>
  <c r="Q571" i="9"/>
  <c r="Q572" i="9"/>
  <c r="Q573" i="9"/>
  <c r="Q574" i="9"/>
  <c r="Q575" i="9"/>
  <c r="Q576" i="9"/>
  <c r="Q577" i="9"/>
  <c r="Q578" i="9"/>
  <c r="Q579" i="9"/>
  <c r="Q580" i="9"/>
  <c r="Q581" i="9"/>
  <c r="Q582" i="9"/>
  <c r="Q583" i="9"/>
  <c r="Q584" i="9"/>
  <c r="Q585" i="9"/>
  <c r="Q586" i="9"/>
  <c r="Q587" i="9"/>
  <c r="Q588" i="9"/>
  <c r="Q589" i="9"/>
  <c r="Q590" i="9"/>
  <c r="Q591" i="9"/>
  <c r="Q592" i="9"/>
  <c r="Q593" i="9"/>
  <c r="Q594" i="9"/>
  <c r="Q595" i="9"/>
  <c r="Q596" i="9"/>
  <c r="Q597" i="9"/>
  <c r="Q598" i="9"/>
  <c r="Q599" i="9"/>
  <c r="Q600" i="9"/>
  <c r="Q601" i="9"/>
  <c r="Q602" i="9"/>
  <c r="Q603" i="9"/>
  <c r="Q604" i="9"/>
  <c r="Q605" i="9"/>
  <c r="Q606" i="9"/>
  <c r="Q607" i="9"/>
  <c r="Q608" i="9"/>
  <c r="Q609" i="9"/>
  <c r="Q610" i="9"/>
  <c r="Q611" i="9"/>
  <c r="Q612" i="9"/>
  <c r="Q613" i="9"/>
  <c r="Q614" i="9"/>
  <c r="Q615" i="9"/>
  <c r="Q616" i="9"/>
  <c r="Q617" i="9"/>
  <c r="Q618" i="9"/>
  <c r="Q619" i="9"/>
  <c r="Q620" i="9"/>
  <c r="Q621" i="9"/>
  <c r="Q622" i="9"/>
  <c r="Q623" i="9"/>
  <c r="Q624" i="9"/>
  <c r="Q625" i="9"/>
  <c r="Q626" i="9"/>
  <c r="Q627" i="9"/>
  <c r="Q628" i="9"/>
  <c r="Q629" i="9"/>
  <c r="Q630" i="9"/>
  <c r="Q631" i="9"/>
  <c r="Q632" i="9"/>
  <c r="Q633" i="9"/>
  <c r="Q634" i="9"/>
  <c r="Q635" i="9"/>
  <c r="Q636" i="9"/>
  <c r="Q637" i="9"/>
  <c r="Q638" i="9"/>
  <c r="Q639" i="9"/>
  <c r="Q640" i="9"/>
  <c r="Q641" i="9"/>
  <c r="Q642" i="9"/>
  <c r="Q643" i="9"/>
  <c r="Q644" i="9"/>
  <c r="Q645" i="9"/>
  <c r="Q646" i="9"/>
  <c r="Q647" i="9"/>
  <c r="Q648" i="9"/>
  <c r="Q649" i="9"/>
  <c r="Q650" i="9"/>
  <c r="Q651" i="9"/>
  <c r="Q652" i="9"/>
  <c r="Q653" i="9"/>
  <c r="Q654" i="9"/>
  <c r="Q655" i="9"/>
  <c r="Q656" i="9"/>
  <c r="Q657" i="9"/>
  <c r="Q658" i="9"/>
  <c r="Q659" i="9"/>
  <c r="Q660" i="9"/>
  <c r="Q661" i="9"/>
  <c r="Q662" i="9"/>
  <c r="Q663" i="9"/>
  <c r="Q664" i="9"/>
  <c r="Q665" i="9"/>
  <c r="Q666" i="9"/>
  <c r="Q667" i="9"/>
  <c r="Q668" i="9"/>
  <c r="Q669" i="9"/>
  <c r="Q670" i="9"/>
  <c r="Q671" i="9"/>
  <c r="Q672" i="9"/>
  <c r="Q673" i="9"/>
  <c r="Q674" i="9"/>
  <c r="Q675" i="9"/>
  <c r="Q676" i="9"/>
  <c r="Q677" i="9"/>
  <c r="Q678" i="9"/>
  <c r="Q679" i="9"/>
  <c r="Q680" i="9"/>
  <c r="Q681" i="9"/>
  <c r="Q682" i="9"/>
  <c r="Q683" i="9"/>
  <c r="Q684" i="9"/>
  <c r="Q685" i="9"/>
  <c r="Q686" i="9"/>
  <c r="Q687" i="9"/>
  <c r="Q688" i="9"/>
  <c r="Q689" i="9"/>
  <c r="Q690" i="9"/>
  <c r="Q691" i="9"/>
  <c r="Q692" i="9"/>
  <c r="Q693" i="9"/>
  <c r="Q694" i="9"/>
  <c r="Q695" i="9"/>
  <c r="Q696" i="9"/>
  <c r="Q697" i="9"/>
  <c r="Q698" i="9"/>
  <c r="Q699" i="9"/>
  <c r="Q700" i="9"/>
  <c r="Q701" i="9"/>
  <c r="Q702" i="9"/>
  <c r="Q703" i="9"/>
  <c r="Q704" i="9"/>
  <c r="Q705" i="9"/>
  <c r="P491" i="9"/>
  <c r="P492" i="9"/>
  <c r="P493" i="9"/>
  <c r="P494" i="9"/>
  <c r="P495" i="9"/>
  <c r="P496" i="9"/>
  <c r="P497" i="9"/>
  <c r="P498" i="9"/>
  <c r="P499" i="9"/>
  <c r="P500" i="9"/>
  <c r="P501" i="9"/>
  <c r="P502" i="9"/>
  <c r="P503" i="9"/>
  <c r="P504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P551" i="9"/>
  <c r="P552" i="9"/>
  <c r="P553" i="9"/>
  <c r="P554" i="9"/>
  <c r="P555" i="9"/>
  <c r="P556" i="9"/>
  <c r="P557" i="9"/>
  <c r="P558" i="9"/>
  <c r="P559" i="9"/>
  <c r="P560" i="9"/>
  <c r="P561" i="9"/>
  <c r="P562" i="9"/>
  <c r="P563" i="9"/>
  <c r="P564" i="9"/>
  <c r="P565" i="9"/>
  <c r="P566" i="9"/>
  <c r="P567" i="9"/>
  <c r="P568" i="9"/>
  <c r="P569" i="9"/>
  <c r="P570" i="9"/>
  <c r="P571" i="9"/>
  <c r="P572" i="9"/>
  <c r="P573" i="9"/>
  <c r="P574" i="9"/>
  <c r="P575" i="9"/>
  <c r="P576" i="9"/>
  <c r="P577" i="9"/>
  <c r="P578" i="9"/>
  <c r="P579" i="9"/>
  <c r="P580" i="9"/>
  <c r="P581" i="9"/>
  <c r="P582" i="9"/>
  <c r="P583" i="9"/>
  <c r="P584" i="9"/>
  <c r="P585" i="9"/>
  <c r="P586" i="9"/>
  <c r="P587" i="9"/>
  <c r="P588" i="9"/>
  <c r="P589" i="9"/>
  <c r="P590" i="9"/>
  <c r="P591" i="9"/>
  <c r="P592" i="9"/>
  <c r="P593" i="9"/>
  <c r="P594" i="9"/>
  <c r="P595" i="9"/>
  <c r="P596" i="9"/>
  <c r="P597" i="9"/>
  <c r="P598" i="9"/>
  <c r="P599" i="9"/>
  <c r="P600" i="9"/>
  <c r="P601" i="9"/>
  <c r="P602" i="9"/>
  <c r="P603" i="9"/>
  <c r="P604" i="9"/>
  <c r="P605" i="9"/>
  <c r="P606" i="9"/>
  <c r="P607" i="9"/>
  <c r="P608" i="9"/>
  <c r="P609" i="9"/>
  <c r="P610" i="9"/>
  <c r="P611" i="9"/>
  <c r="P612" i="9"/>
  <c r="P613" i="9"/>
  <c r="P614" i="9"/>
  <c r="P615" i="9"/>
  <c r="P616" i="9"/>
  <c r="P617" i="9"/>
  <c r="P618" i="9"/>
  <c r="P619" i="9"/>
  <c r="P620" i="9"/>
  <c r="P621" i="9"/>
  <c r="P622" i="9"/>
  <c r="P623" i="9"/>
  <c r="P624" i="9"/>
  <c r="P625" i="9"/>
  <c r="P626" i="9"/>
  <c r="P627" i="9"/>
  <c r="P628" i="9"/>
  <c r="P629" i="9"/>
  <c r="P630" i="9"/>
  <c r="P631" i="9"/>
  <c r="P632" i="9"/>
  <c r="P633" i="9"/>
  <c r="P634" i="9"/>
  <c r="P635" i="9"/>
  <c r="P636" i="9"/>
  <c r="P637" i="9"/>
  <c r="P638" i="9"/>
  <c r="P639" i="9"/>
  <c r="P640" i="9"/>
  <c r="P641" i="9"/>
  <c r="P642" i="9"/>
  <c r="P643" i="9"/>
  <c r="P644" i="9"/>
  <c r="P645" i="9"/>
  <c r="P646" i="9"/>
  <c r="P647" i="9"/>
  <c r="P648" i="9"/>
  <c r="P649" i="9"/>
  <c r="P650" i="9"/>
  <c r="P651" i="9"/>
  <c r="P652" i="9"/>
  <c r="P653" i="9"/>
  <c r="P654" i="9"/>
  <c r="P655" i="9"/>
  <c r="P656" i="9"/>
  <c r="P657" i="9"/>
  <c r="P658" i="9"/>
  <c r="P659" i="9"/>
  <c r="P660" i="9"/>
  <c r="P661" i="9"/>
  <c r="P662" i="9"/>
  <c r="P663" i="9"/>
  <c r="P664" i="9"/>
  <c r="P665" i="9"/>
  <c r="P666" i="9"/>
  <c r="P667" i="9"/>
  <c r="P668" i="9"/>
  <c r="P669" i="9"/>
  <c r="P670" i="9"/>
  <c r="P671" i="9"/>
  <c r="P672" i="9"/>
  <c r="P673" i="9"/>
  <c r="P674" i="9"/>
  <c r="P675" i="9"/>
  <c r="P676" i="9"/>
  <c r="P677" i="9"/>
  <c r="P678" i="9"/>
  <c r="P679" i="9"/>
  <c r="P680" i="9"/>
  <c r="P681" i="9"/>
  <c r="P682" i="9"/>
  <c r="P683" i="9"/>
  <c r="P684" i="9"/>
  <c r="P685" i="9"/>
  <c r="P686" i="9"/>
  <c r="P687" i="9"/>
  <c r="P688" i="9"/>
  <c r="P689" i="9"/>
  <c r="P690" i="9"/>
  <c r="P691" i="9"/>
  <c r="P692" i="9"/>
  <c r="P693" i="9"/>
  <c r="P694" i="9"/>
  <c r="P695" i="9"/>
  <c r="P696" i="9"/>
  <c r="P697" i="9"/>
  <c r="P698" i="9"/>
  <c r="P699" i="9"/>
  <c r="P700" i="9"/>
  <c r="P701" i="9"/>
  <c r="P702" i="9"/>
  <c r="P703" i="9"/>
  <c r="P704" i="9"/>
  <c r="P705" i="9"/>
  <c r="M491" i="9"/>
  <c r="M492" i="9"/>
  <c r="M493" i="9"/>
  <c r="S493" i="9" s="1"/>
  <c r="M494" i="9"/>
  <c r="M495" i="9"/>
  <c r="M496" i="9"/>
  <c r="M497" i="9"/>
  <c r="S497" i="9" s="1"/>
  <c r="M498" i="9"/>
  <c r="M499" i="9"/>
  <c r="M500" i="9"/>
  <c r="M501" i="9"/>
  <c r="S501" i="9" s="1"/>
  <c r="M502" i="9"/>
  <c r="M503" i="9"/>
  <c r="M504" i="9"/>
  <c r="M505" i="9"/>
  <c r="S505" i="9" s="1"/>
  <c r="M506" i="9"/>
  <c r="M507" i="9"/>
  <c r="M508" i="9"/>
  <c r="M509" i="9"/>
  <c r="S509" i="9" s="1"/>
  <c r="M510" i="9"/>
  <c r="M511" i="9"/>
  <c r="M512" i="9"/>
  <c r="M513" i="9"/>
  <c r="S513" i="9" s="1"/>
  <c r="M514" i="9"/>
  <c r="M515" i="9"/>
  <c r="M516" i="9"/>
  <c r="M517" i="9"/>
  <c r="S517" i="9" s="1"/>
  <c r="M518" i="9"/>
  <c r="M519" i="9"/>
  <c r="M520" i="9"/>
  <c r="M521" i="9"/>
  <c r="S521" i="9" s="1"/>
  <c r="M522" i="9"/>
  <c r="M523" i="9"/>
  <c r="M524" i="9"/>
  <c r="M525" i="9"/>
  <c r="S525" i="9" s="1"/>
  <c r="M526" i="9"/>
  <c r="M527" i="9"/>
  <c r="M528" i="9"/>
  <c r="M529" i="9"/>
  <c r="S529" i="9" s="1"/>
  <c r="M530" i="9"/>
  <c r="M531" i="9"/>
  <c r="M532" i="9"/>
  <c r="M533" i="9"/>
  <c r="S533" i="9" s="1"/>
  <c r="M534" i="9"/>
  <c r="M535" i="9"/>
  <c r="M536" i="9"/>
  <c r="M537" i="9"/>
  <c r="S537" i="9" s="1"/>
  <c r="M538" i="9"/>
  <c r="M539" i="9"/>
  <c r="M540" i="9"/>
  <c r="M541" i="9"/>
  <c r="S541" i="9" s="1"/>
  <c r="M542" i="9"/>
  <c r="M543" i="9"/>
  <c r="M544" i="9"/>
  <c r="M545" i="9"/>
  <c r="S545" i="9" s="1"/>
  <c r="M546" i="9"/>
  <c r="M547" i="9"/>
  <c r="M548" i="9"/>
  <c r="M549" i="9"/>
  <c r="S549" i="9" s="1"/>
  <c r="M550" i="9"/>
  <c r="M551" i="9"/>
  <c r="M552" i="9"/>
  <c r="M553" i="9"/>
  <c r="S553" i="9" s="1"/>
  <c r="M554" i="9"/>
  <c r="M555" i="9"/>
  <c r="M556" i="9"/>
  <c r="M557" i="9"/>
  <c r="S557" i="9" s="1"/>
  <c r="M558" i="9"/>
  <c r="M559" i="9"/>
  <c r="M560" i="9"/>
  <c r="M561" i="9"/>
  <c r="S561" i="9" s="1"/>
  <c r="M562" i="9"/>
  <c r="M563" i="9"/>
  <c r="M564" i="9"/>
  <c r="M565" i="9"/>
  <c r="S565" i="9" s="1"/>
  <c r="M566" i="9"/>
  <c r="M567" i="9"/>
  <c r="M568" i="9"/>
  <c r="M569" i="9"/>
  <c r="S569" i="9" s="1"/>
  <c r="M570" i="9"/>
  <c r="M571" i="9"/>
  <c r="M572" i="9"/>
  <c r="M573" i="9"/>
  <c r="S573" i="9" s="1"/>
  <c r="M574" i="9"/>
  <c r="M575" i="9"/>
  <c r="M576" i="9"/>
  <c r="M577" i="9"/>
  <c r="S577" i="9" s="1"/>
  <c r="M578" i="9"/>
  <c r="M579" i="9"/>
  <c r="M580" i="9"/>
  <c r="M581" i="9"/>
  <c r="S581" i="9" s="1"/>
  <c r="M582" i="9"/>
  <c r="M583" i="9"/>
  <c r="M584" i="9"/>
  <c r="M585" i="9"/>
  <c r="S585" i="9" s="1"/>
  <c r="M586" i="9"/>
  <c r="M587" i="9"/>
  <c r="M588" i="9"/>
  <c r="M589" i="9"/>
  <c r="S589" i="9" s="1"/>
  <c r="M590" i="9"/>
  <c r="M591" i="9"/>
  <c r="M592" i="9"/>
  <c r="M593" i="9"/>
  <c r="S593" i="9" s="1"/>
  <c r="M594" i="9"/>
  <c r="M595" i="9"/>
  <c r="M596" i="9"/>
  <c r="M597" i="9"/>
  <c r="S597" i="9" s="1"/>
  <c r="M598" i="9"/>
  <c r="M599" i="9"/>
  <c r="M600" i="9"/>
  <c r="M601" i="9"/>
  <c r="S601" i="9" s="1"/>
  <c r="M602" i="9"/>
  <c r="M603" i="9"/>
  <c r="M604" i="9"/>
  <c r="M605" i="9"/>
  <c r="S605" i="9" s="1"/>
  <c r="M606" i="9"/>
  <c r="M607" i="9"/>
  <c r="M608" i="9"/>
  <c r="M609" i="9"/>
  <c r="S609" i="9" s="1"/>
  <c r="M610" i="9"/>
  <c r="M611" i="9"/>
  <c r="M612" i="9"/>
  <c r="M613" i="9"/>
  <c r="S613" i="9" s="1"/>
  <c r="M614" i="9"/>
  <c r="M615" i="9"/>
  <c r="M616" i="9"/>
  <c r="M617" i="9"/>
  <c r="S617" i="9" s="1"/>
  <c r="M618" i="9"/>
  <c r="M619" i="9"/>
  <c r="M620" i="9"/>
  <c r="M621" i="9"/>
  <c r="S621" i="9" s="1"/>
  <c r="M622" i="9"/>
  <c r="M623" i="9"/>
  <c r="M624" i="9"/>
  <c r="M625" i="9"/>
  <c r="S625" i="9" s="1"/>
  <c r="M626" i="9"/>
  <c r="M627" i="9"/>
  <c r="M628" i="9"/>
  <c r="M629" i="9"/>
  <c r="S629" i="9" s="1"/>
  <c r="M630" i="9"/>
  <c r="M631" i="9"/>
  <c r="M632" i="9"/>
  <c r="M633" i="9"/>
  <c r="S633" i="9" s="1"/>
  <c r="M634" i="9"/>
  <c r="M635" i="9"/>
  <c r="M636" i="9"/>
  <c r="M637" i="9"/>
  <c r="S637" i="9" s="1"/>
  <c r="M638" i="9"/>
  <c r="M639" i="9"/>
  <c r="M640" i="9"/>
  <c r="M641" i="9"/>
  <c r="S641" i="9" s="1"/>
  <c r="M642" i="9"/>
  <c r="M643" i="9"/>
  <c r="M644" i="9"/>
  <c r="M645" i="9"/>
  <c r="S645" i="9" s="1"/>
  <c r="M646" i="9"/>
  <c r="M647" i="9"/>
  <c r="M648" i="9"/>
  <c r="M649" i="9"/>
  <c r="S649" i="9" s="1"/>
  <c r="M650" i="9"/>
  <c r="M651" i="9"/>
  <c r="M652" i="9"/>
  <c r="M653" i="9"/>
  <c r="S653" i="9" s="1"/>
  <c r="M654" i="9"/>
  <c r="M655" i="9"/>
  <c r="M656" i="9"/>
  <c r="M657" i="9"/>
  <c r="S657" i="9" s="1"/>
  <c r="M658" i="9"/>
  <c r="M659" i="9"/>
  <c r="M660" i="9"/>
  <c r="M661" i="9"/>
  <c r="S661" i="9" s="1"/>
  <c r="M662" i="9"/>
  <c r="M663" i="9"/>
  <c r="M664" i="9"/>
  <c r="M665" i="9"/>
  <c r="S665" i="9" s="1"/>
  <c r="M666" i="9"/>
  <c r="M667" i="9"/>
  <c r="M668" i="9"/>
  <c r="M669" i="9"/>
  <c r="S669" i="9" s="1"/>
  <c r="M670" i="9"/>
  <c r="M671" i="9"/>
  <c r="M672" i="9"/>
  <c r="M673" i="9"/>
  <c r="S673" i="9" s="1"/>
  <c r="M674" i="9"/>
  <c r="M675" i="9"/>
  <c r="M676" i="9"/>
  <c r="M677" i="9"/>
  <c r="S677" i="9" s="1"/>
  <c r="M678" i="9"/>
  <c r="M679" i="9"/>
  <c r="M680" i="9"/>
  <c r="M681" i="9"/>
  <c r="S681" i="9" s="1"/>
  <c r="M682" i="9"/>
  <c r="M683" i="9"/>
  <c r="M684" i="9"/>
  <c r="M685" i="9"/>
  <c r="S685" i="9" s="1"/>
  <c r="M686" i="9"/>
  <c r="M687" i="9"/>
  <c r="M688" i="9"/>
  <c r="M689" i="9"/>
  <c r="S689" i="9" s="1"/>
  <c r="M690" i="9"/>
  <c r="M691" i="9"/>
  <c r="M692" i="9"/>
  <c r="M693" i="9"/>
  <c r="S693" i="9" s="1"/>
  <c r="M694" i="9"/>
  <c r="M695" i="9"/>
  <c r="M696" i="9"/>
  <c r="M697" i="9"/>
  <c r="S697" i="9" s="1"/>
  <c r="M698" i="9"/>
  <c r="M699" i="9"/>
  <c r="M700" i="9"/>
  <c r="M701" i="9"/>
  <c r="S701" i="9" s="1"/>
  <c r="M702" i="9"/>
  <c r="M703" i="9"/>
  <c r="M704" i="9"/>
  <c r="M705" i="9"/>
  <c r="S705" i="9" s="1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J705" i="9" l="1"/>
  <c r="S703" i="9"/>
  <c r="S699" i="9"/>
  <c r="S695" i="9"/>
  <c r="S691" i="9"/>
  <c r="S687" i="9"/>
  <c r="S683" i="9"/>
  <c r="S679" i="9"/>
  <c r="S675" i="9"/>
  <c r="S671" i="9"/>
  <c r="S667" i="9"/>
  <c r="S663" i="9"/>
  <c r="S659" i="9"/>
  <c r="S655" i="9"/>
  <c r="S651" i="9"/>
  <c r="S647" i="9"/>
  <c r="S643" i="9"/>
  <c r="S639" i="9"/>
  <c r="S635" i="9"/>
  <c r="S631" i="9"/>
  <c r="S627" i="9"/>
  <c r="S623" i="9"/>
  <c r="S619" i="9"/>
  <c r="S615" i="9"/>
  <c r="S611" i="9"/>
  <c r="S607" i="9"/>
  <c r="S603" i="9"/>
  <c r="S599" i="9"/>
  <c r="S595" i="9"/>
  <c r="S591" i="9"/>
  <c r="S587" i="9"/>
  <c r="S583" i="9"/>
  <c r="S579" i="9"/>
  <c r="S575" i="9"/>
  <c r="S571" i="9"/>
  <c r="S567" i="9"/>
  <c r="S563" i="9"/>
  <c r="S559" i="9"/>
  <c r="S555" i="9"/>
  <c r="S551" i="9"/>
  <c r="S547" i="9"/>
  <c r="S543" i="9"/>
  <c r="S539" i="9"/>
  <c r="S535" i="9"/>
  <c r="S531" i="9"/>
  <c r="S527" i="9"/>
  <c r="S523" i="9"/>
  <c r="S519" i="9"/>
  <c r="S515" i="9"/>
  <c r="S511" i="9"/>
  <c r="S507" i="9"/>
  <c r="S503" i="9"/>
  <c r="S499" i="9"/>
  <c r="S495" i="9"/>
  <c r="S491" i="9"/>
  <c r="S702" i="9"/>
  <c r="S690" i="9"/>
  <c r="S686" i="9"/>
  <c r="S674" i="9"/>
  <c r="S670" i="9"/>
  <c r="S658" i="9"/>
  <c r="S654" i="9"/>
  <c r="S642" i="9"/>
  <c r="S638" i="9"/>
  <c r="S626" i="9"/>
  <c r="S622" i="9"/>
  <c r="S610" i="9"/>
  <c r="S606" i="9"/>
  <c r="S594" i="9"/>
  <c r="S590" i="9"/>
  <c r="S578" i="9"/>
  <c r="S574" i="9"/>
  <c r="S562" i="9"/>
  <c r="S558" i="9"/>
  <c r="S546" i="9"/>
  <c r="S542" i="9"/>
  <c r="S530" i="9"/>
  <c r="S526" i="9"/>
  <c r="S522" i="9"/>
  <c r="S518" i="9"/>
  <c r="S514" i="9"/>
  <c r="S510" i="9"/>
  <c r="S506" i="9"/>
  <c r="S502" i="9"/>
  <c r="S498" i="9"/>
  <c r="S494" i="9"/>
  <c r="S106" i="11"/>
  <c r="S102" i="11"/>
  <c r="S98" i="11"/>
  <c r="S94" i="11"/>
  <c r="S90" i="11"/>
  <c r="S86" i="11"/>
  <c r="S82" i="11"/>
  <c r="S78" i="11"/>
  <c r="S74" i="11"/>
  <c r="S70" i="11"/>
  <c r="S109" i="11"/>
  <c r="S105" i="11"/>
  <c r="S101" i="11"/>
  <c r="S97" i="11"/>
  <c r="S93" i="11"/>
  <c r="S89" i="11"/>
  <c r="S85" i="11"/>
  <c r="S81" i="11"/>
  <c r="S77" i="11"/>
  <c r="S73" i="11"/>
  <c r="S69" i="11"/>
  <c r="J108" i="11"/>
  <c r="J104" i="11"/>
  <c r="J100" i="11"/>
  <c r="J96" i="11"/>
  <c r="J92" i="11"/>
  <c r="J88" i="11"/>
  <c r="J84" i="11"/>
  <c r="J80" i="11"/>
  <c r="J76" i="11"/>
  <c r="J72" i="11"/>
  <c r="J68" i="11"/>
  <c r="J698" i="9"/>
  <c r="J682" i="9"/>
  <c r="J650" i="9"/>
  <c r="J634" i="9"/>
  <c r="J618" i="9"/>
  <c r="J586" i="9"/>
  <c r="J570" i="9"/>
  <c r="J554" i="9"/>
  <c r="J522" i="9"/>
  <c r="J506" i="9"/>
  <c r="J704" i="9"/>
  <c r="J700" i="9"/>
  <c r="J696" i="9"/>
  <c r="J692" i="9"/>
  <c r="J688" i="9"/>
  <c r="J684" i="9"/>
  <c r="J680" i="9"/>
  <c r="J676" i="9"/>
  <c r="J672" i="9"/>
  <c r="J668" i="9"/>
  <c r="J664" i="9"/>
  <c r="J660" i="9"/>
  <c r="J656" i="9"/>
  <c r="J652" i="9"/>
  <c r="J648" i="9"/>
  <c r="J644" i="9"/>
  <c r="J640" i="9"/>
  <c r="J636" i="9"/>
  <c r="J632" i="9"/>
  <c r="J628" i="9"/>
  <c r="J624" i="9"/>
  <c r="J620" i="9"/>
  <c r="J616" i="9"/>
  <c r="J612" i="9"/>
  <c r="J608" i="9"/>
  <c r="J604" i="9"/>
  <c r="J600" i="9"/>
  <c r="J596" i="9"/>
  <c r="J592" i="9"/>
  <c r="J588" i="9"/>
  <c r="J584" i="9"/>
  <c r="J580" i="9"/>
  <c r="J576" i="9"/>
  <c r="J572" i="9"/>
  <c r="J568" i="9"/>
  <c r="J564" i="9"/>
  <c r="J560" i="9"/>
  <c r="J556" i="9"/>
  <c r="J552" i="9"/>
  <c r="J548" i="9"/>
  <c r="J544" i="9"/>
  <c r="J540" i="9"/>
  <c r="J536" i="9"/>
  <c r="J532" i="9"/>
  <c r="J528" i="9"/>
  <c r="J524" i="9"/>
  <c r="J520" i="9"/>
  <c r="J516" i="9"/>
  <c r="J512" i="9"/>
  <c r="J508" i="9"/>
  <c r="J504" i="9"/>
  <c r="J500" i="9"/>
  <c r="J496" i="9"/>
  <c r="J492" i="9"/>
  <c r="J702" i="9"/>
  <c r="J694" i="9"/>
  <c r="J690" i="9"/>
  <c r="J686" i="9"/>
  <c r="J678" i="9"/>
  <c r="J674" i="9"/>
  <c r="J670" i="9"/>
  <c r="J666" i="9"/>
  <c r="J662" i="9"/>
  <c r="J658" i="9"/>
  <c r="J654" i="9"/>
  <c r="J646" i="9"/>
  <c r="J642" i="9"/>
  <c r="J638" i="9"/>
  <c r="J630" i="9"/>
  <c r="J626" i="9"/>
  <c r="J622" i="9"/>
  <c r="J614" i="9"/>
  <c r="J610" i="9"/>
  <c r="J606" i="9"/>
  <c r="J602" i="9"/>
  <c r="J598" i="9"/>
  <c r="J594" i="9"/>
  <c r="J590" i="9"/>
  <c r="J582" i="9"/>
  <c r="J578" i="9"/>
  <c r="J574" i="9"/>
  <c r="J566" i="9"/>
  <c r="J562" i="9"/>
  <c r="J558" i="9"/>
  <c r="J550" i="9"/>
  <c r="J546" i="9"/>
  <c r="J542" i="9"/>
  <c r="J538" i="9"/>
  <c r="J534" i="9"/>
  <c r="J530" i="9"/>
  <c r="J526" i="9"/>
  <c r="J518" i="9"/>
  <c r="J514" i="9"/>
  <c r="J510" i="9"/>
  <c r="J502" i="9"/>
  <c r="J498" i="9"/>
  <c r="J494" i="9"/>
  <c r="S704" i="9"/>
  <c r="S700" i="9"/>
  <c r="S696" i="9"/>
  <c r="S692" i="9"/>
  <c r="S688" i="9"/>
  <c r="S684" i="9"/>
  <c r="S680" i="9"/>
  <c r="S676" i="9"/>
  <c r="S672" i="9"/>
  <c r="S668" i="9"/>
  <c r="S664" i="9"/>
  <c r="S660" i="9"/>
  <c r="S656" i="9"/>
  <c r="S652" i="9"/>
  <c r="S648" i="9"/>
  <c r="S644" i="9"/>
  <c r="S640" i="9"/>
  <c r="S636" i="9"/>
  <c r="S632" i="9"/>
  <c r="S628" i="9"/>
  <c r="S624" i="9"/>
  <c r="S620" i="9"/>
  <c r="S616" i="9"/>
  <c r="S612" i="9"/>
  <c r="S608" i="9"/>
  <c r="S604" i="9"/>
  <c r="S600" i="9"/>
  <c r="S596" i="9"/>
  <c r="S592" i="9"/>
  <c r="S588" i="9"/>
  <c r="S584" i="9"/>
  <c r="S580" i="9"/>
  <c r="S576" i="9"/>
  <c r="S572" i="9"/>
  <c r="S568" i="9"/>
  <c r="S564" i="9"/>
  <c r="S560" i="9"/>
  <c r="S556" i="9"/>
  <c r="S552" i="9"/>
  <c r="S548" i="9"/>
  <c r="S544" i="9"/>
  <c r="S540" i="9"/>
  <c r="S536" i="9"/>
  <c r="S532" i="9"/>
  <c r="S528" i="9"/>
  <c r="S524" i="9"/>
  <c r="S520" i="9"/>
  <c r="S516" i="9"/>
  <c r="S512" i="9"/>
  <c r="S508" i="9"/>
  <c r="S504" i="9"/>
  <c r="S500" i="9"/>
  <c r="S496" i="9"/>
  <c r="S492" i="9"/>
  <c r="J701" i="9"/>
  <c r="J697" i="9"/>
  <c r="J693" i="9"/>
  <c r="J689" i="9"/>
  <c r="J685" i="9"/>
  <c r="J681" i="9"/>
  <c r="J677" i="9"/>
  <c r="J673" i="9"/>
  <c r="J669" i="9"/>
  <c r="J665" i="9"/>
  <c r="J661" i="9"/>
  <c r="J657" i="9"/>
  <c r="J653" i="9"/>
  <c r="J649" i="9"/>
  <c r="J645" i="9"/>
  <c r="J641" i="9"/>
  <c r="J637" i="9"/>
  <c r="J633" i="9"/>
  <c r="J629" i="9"/>
  <c r="J625" i="9"/>
  <c r="J621" i="9"/>
  <c r="J617" i="9"/>
  <c r="J613" i="9"/>
  <c r="J609" i="9"/>
  <c r="J605" i="9"/>
  <c r="J601" i="9"/>
  <c r="J597" i="9"/>
  <c r="J593" i="9"/>
  <c r="J589" i="9"/>
  <c r="J585" i="9"/>
  <c r="J581" i="9"/>
  <c r="J577" i="9"/>
  <c r="J573" i="9"/>
  <c r="J569" i="9"/>
  <c r="J565" i="9"/>
  <c r="J561" i="9"/>
  <c r="J557" i="9"/>
  <c r="J553" i="9"/>
  <c r="J549" i="9"/>
  <c r="J545" i="9"/>
  <c r="J541" i="9"/>
  <c r="J537" i="9"/>
  <c r="J533" i="9"/>
  <c r="J529" i="9"/>
  <c r="J525" i="9"/>
  <c r="J521" i="9"/>
  <c r="J517" i="9"/>
  <c r="J513" i="9"/>
  <c r="J509" i="9"/>
  <c r="J505" i="9"/>
  <c r="J501" i="9"/>
  <c r="J497" i="9"/>
  <c r="J493" i="9"/>
  <c r="S698" i="9"/>
  <c r="S694" i="9"/>
  <c r="S682" i="9"/>
  <c r="S678" i="9"/>
  <c r="S666" i="9"/>
  <c r="S662" i="9"/>
  <c r="S650" i="9"/>
  <c r="S646" i="9"/>
  <c r="S634" i="9"/>
  <c r="S630" i="9"/>
  <c r="S618" i="9"/>
  <c r="S614" i="9"/>
  <c r="S602" i="9"/>
  <c r="S598" i="9"/>
  <c r="S586" i="9"/>
  <c r="S582" i="9"/>
  <c r="S570" i="9"/>
  <c r="S566" i="9"/>
  <c r="S554" i="9"/>
  <c r="S550" i="9"/>
  <c r="S538" i="9"/>
  <c r="S534" i="9"/>
  <c r="J699" i="9"/>
  <c r="J691" i="9"/>
  <c r="J683" i="9"/>
  <c r="J675" i="9"/>
  <c r="J667" i="9"/>
  <c r="J655" i="9"/>
  <c r="J647" i="9"/>
  <c r="J639" i="9"/>
  <c r="J631" i="9"/>
  <c r="J623" i="9"/>
  <c r="J615" i="9"/>
  <c r="J607" i="9"/>
  <c r="J599" i="9"/>
  <c r="J591" i="9"/>
  <c r="J579" i="9"/>
  <c r="J571" i="9"/>
  <c r="J563" i="9"/>
  <c r="J555" i="9"/>
  <c r="J547" i="9"/>
  <c r="J539" i="9"/>
  <c r="J531" i="9"/>
  <c r="J519" i="9"/>
  <c r="J511" i="9"/>
  <c r="J499" i="9"/>
  <c r="J703" i="9"/>
  <c r="J695" i="9"/>
  <c r="J687" i="9"/>
  <c r="J679" i="9"/>
  <c r="J671" i="9"/>
  <c r="J663" i="9"/>
  <c r="J659" i="9"/>
  <c r="J651" i="9"/>
  <c r="J643" i="9"/>
  <c r="J635" i="9"/>
  <c r="J627" i="9"/>
  <c r="J619" i="9"/>
  <c r="J611" i="9"/>
  <c r="J603" i="9"/>
  <c r="J595" i="9"/>
  <c r="J587" i="9"/>
  <c r="J583" i="9"/>
  <c r="J575" i="9"/>
  <c r="J567" i="9"/>
  <c r="J559" i="9"/>
  <c r="J551" i="9"/>
  <c r="J543" i="9"/>
  <c r="J535" i="9"/>
  <c r="J527" i="9"/>
  <c r="J523" i="9"/>
  <c r="J515" i="9"/>
  <c r="J507" i="9"/>
  <c r="J503" i="9"/>
  <c r="J495" i="9"/>
  <c r="J491" i="9"/>
  <c r="J98" i="11"/>
  <c r="D9" i="9"/>
  <c r="G9" i="9"/>
  <c r="D10" i="9"/>
  <c r="G10" i="9"/>
  <c r="D11" i="9"/>
  <c r="G11" i="9"/>
  <c r="D12" i="9"/>
  <c r="G12" i="9"/>
  <c r="D13" i="9"/>
  <c r="G13" i="9"/>
  <c r="D14" i="9"/>
  <c r="G14" i="9"/>
  <c r="D15" i="9"/>
  <c r="G15" i="9"/>
  <c r="D16" i="9"/>
  <c r="G16" i="9"/>
  <c r="D17" i="9"/>
  <c r="G17" i="9"/>
  <c r="D18" i="9"/>
  <c r="G18" i="9"/>
  <c r="D19" i="9"/>
  <c r="G19" i="9"/>
  <c r="D20" i="9"/>
  <c r="G20" i="9"/>
  <c r="D21" i="9"/>
  <c r="G21" i="9"/>
  <c r="D22" i="9"/>
  <c r="G22" i="9"/>
  <c r="D23" i="9"/>
  <c r="G23" i="9"/>
  <c r="D24" i="9"/>
  <c r="G24" i="9"/>
  <c r="D25" i="9"/>
  <c r="G25" i="9"/>
  <c r="D26" i="9"/>
  <c r="G26" i="9"/>
  <c r="D27" i="9"/>
  <c r="G27" i="9"/>
  <c r="D28" i="9"/>
  <c r="G28" i="9"/>
  <c r="D29" i="9"/>
  <c r="G29" i="9"/>
  <c r="D30" i="9"/>
  <c r="G30" i="9"/>
  <c r="D31" i="9"/>
  <c r="G31" i="9"/>
  <c r="D32" i="9"/>
  <c r="G32" i="9"/>
  <c r="D33" i="9"/>
  <c r="G33" i="9"/>
  <c r="D34" i="9"/>
  <c r="G34" i="9"/>
  <c r="D35" i="9"/>
  <c r="G35" i="9"/>
  <c r="D36" i="9"/>
  <c r="G36" i="9"/>
  <c r="D37" i="9"/>
  <c r="G37" i="9"/>
  <c r="D38" i="9"/>
  <c r="G38" i="9"/>
  <c r="D39" i="9"/>
  <c r="G39" i="9"/>
  <c r="D40" i="9"/>
  <c r="G40" i="9"/>
  <c r="D41" i="9"/>
  <c r="G41" i="9"/>
  <c r="D42" i="9"/>
  <c r="G42" i="9"/>
  <c r="D43" i="9"/>
  <c r="G43" i="9"/>
  <c r="D44" i="9"/>
  <c r="G44" i="9"/>
  <c r="D45" i="9"/>
  <c r="G45" i="9"/>
  <c r="D46" i="9"/>
  <c r="G46" i="9"/>
  <c r="D47" i="9"/>
  <c r="G47" i="9"/>
  <c r="D48" i="9"/>
  <c r="G48" i="9"/>
  <c r="D49" i="9"/>
  <c r="G49" i="9"/>
  <c r="D50" i="9"/>
  <c r="G50" i="9"/>
  <c r="D51" i="9"/>
  <c r="G51" i="9"/>
  <c r="D52" i="9"/>
  <c r="G52" i="9"/>
  <c r="D53" i="9"/>
  <c r="G53" i="9"/>
  <c r="D54" i="9"/>
  <c r="G54" i="9"/>
  <c r="D55" i="9"/>
  <c r="G55" i="9"/>
  <c r="D56" i="9"/>
  <c r="G56" i="9"/>
  <c r="D57" i="9"/>
  <c r="G57" i="9"/>
  <c r="D58" i="9"/>
  <c r="G58" i="9"/>
  <c r="D59" i="9"/>
  <c r="G59" i="9"/>
  <c r="D60" i="9"/>
  <c r="G60" i="9"/>
  <c r="D61" i="9"/>
  <c r="G61" i="9"/>
  <c r="D62" i="9"/>
  <c r="G62" i="9"/>
  <c r="D63" i="9"/>
  <c r="G63" i="9"/>
  <c r="D64" i="9"/>
  <c r="G64" i="9"/>
  <c r="D65" i="9"/>
  <c r="G65" i="9"/>
  <c r="D66" i="9"/>
  <c r="G66" i="9"/>
  <c r="D67" i="9"/>
  <c r="G67" i="9"/>
  <c r="D68" i="9"/>
  <c r="G68" i="9"/>
  <c r="D69" i="9"/>
  <c r="G69" i="9"/>
  <c r="D70" i="9"/>
  <c r="G70" i="9"/>
  <c r="D71" i="9"/>
  <c r="G71" i="9"/>
  <c r="D72" i="9"/>
  <c r="G72" i="9"/>
  <c r="D73" i="9"/>
  <c r="G73" i="9"/>
  <c r="D74" i="9"/>
  <c r="G74" i="9"/>
  <c r="D75" i="9"/>
  <c r="G75" i="9"/>
  <c r="D76" i="9"/>
  <c r="G76" i="9"/>
  <c r="D77" i="9"/>
  <c r="G77" i="9"/>
  <c r="D78" i="9"/>
  <c r="G78" i="9"/>
  <c r="D79" i="9"/>
  <c r="G79" i="9"/>
  <c r="D80" i="9"/>
  <c r="G80" i="9"/>
  <c r="D81" i="9"/>
  <c r="G81" i="9"/>
  <c r="D82" i="9"/>
  <c r="G82" i="9"/>
  <c r="D83" i="9"/>
  <c r="G83" i="9"/>
  <c r="D84" i="9"/>
  <c r="G84" i="9"/>
  <c r="D85" i="9"/>
  <c r="G85" i="9"/>
  <c r="D86" i="9"/>
  <c r="G86" i="9"/>
  <c r="D87" i="9"/>
  <c r="G87" i="9"/>
  <c r="D88" i="9"/>
  <c r="G88" i="9"/>
  <c r="D89" i="9"/>
  <c r="G89" i="9"/>
  <c r="D90" i="9"/>
  <c r="G90" i="9"/>
  <c r="D91" i="9"/>
  <c r="G91" i="9"/>
  <c r="D92" i="9"/>
  <c r="G92" i="9"/>
  <c r="D93" i="9"/>
  <c r="G93" i="9"/>
  <c r="D94" i="9"/>
  <c r="G94" i="9"/>
  <c r="D95" i="9"/>
  <c r="G95" i="9"/>
  <c r="D96" i="9"/>
  <c r="G96" i="9"/>
  <c r="D97" i="9"/>
  <c r="G97" i="9"/>
  <c r="D98" i="9"/>
  <c r="G98" i="9"/>
  <c r="D99" i="9"/>
  <c r="G99" i="9"/>
  <c r="D100" i="9"/>
  <c r="G100" i="9"/>
  <c r="D101" i="9"/>
  <c r="G101" i="9"/>
  <c r="D102" i="9"/>
  <c r="G102" i="9"/>
  <c r="D103" i="9"/>
  <c r="G103" i="9"/>
  <c r="D104" i="9"/>
  <c r="G104" i="9"/>
  <c r="D105" i="9"/>
  <c r="G105" i="9"/>
  <c r="D106" i="9"/>
  <c r="G106" i="9"/>
  <c r="D107" i="9"/>
  <c r="G107" i="9"/>
  <c r="D108" i="9"/>
  <c r="G108" i="9"/>
  <c r="D109" i="9"/>
  <c r="G109" i="9"/>
  <c r="D110" i="9"/>
  <c r="G110" i="9"/>
  <c r="D111" i="9"/>
  <c r="G111" i="9"/>
  <c r="D112" i="9"/>
  <c r="G112" i="9"/>
  <c r="D113" i="9"/>
  <c r="G113" i="9"/>
  <c r="D114" i="9"/>
  <c r="G114" i="9"/>
  <c r="D115" i="9"/>
  <c r="G115" i="9"/>
  <c r="D116" i="9"/>
  <c r="G116" i="9"/>
  <c r="D117" i="9"/>
  <c r="G117" i="9"/>
  <c r="D118" i="9"/>
  <c r="G118" i="9"/>
  <c r="D119" i="9"/>
  <c r="G119" i="9"/>
  <c r="D120" i="9"/>
  <c r="G120" i="9"/>
  <c r="D121" i="9"/>
  <c r="G121" i="9"/>
  <c r="D122" i="9"/>
  <c r="G122" i="9"/>
  <c r="D123" i="9"/>
  <c r="G123" i="9"/>
  <c r="D124" i="9"/>
  <c r="G124" i="9"/>
  <c r="D125" i="9"/>
  <c r="G125" i="9"/>
  <c r="D126" i="9"/>
  <c r="G126" i="9"/>
  <c r="D127" i="9"/>
  <c r="G127" i="9"/>
  <c r="D128" i="9"/>
  <c r="G128" i="9"/>
  <c r="D129" i="9"/>
  <c r="G129" i="9"/>
  <c r="D130" i="9"/>
  <c r="G130" i="9"/>
  <c r="D131" i="9"/>
  <c r="G131" i="9"/>
  <c r="D132" i="9"/>
  <c r="G132" i="9"/>
  <c r="D133" i="9"/>
  <c r="G133" i="9"/>
  <c r="D134" i="9"/>
  <c r="G134" i="9"/>
  <c r="D135" i="9"/>
  <c r="G135" i="9"/>
  <c r="D136" i="9"/>
  <c r="G136" i="9"/>
  <c r="D137" i="9"/>
  <c r="G137" i="9"/>
  <c r="D138" i="9"/>
  <c r="G138" i="9"/>
  <c r="D139" i="9"/>
  <c r="G139" i="9"/>
  <c r="D140" i="9"/>
  <c r="G140" i="9"/>
  <c r="D141" i="9"/>
  <c r="G141" i="9"/>
  <c r="D142" i="9"/>
  <c r="G142" i="9"/>
  <c r="D143" i="9"/>
  <c r="G143" i="9"/>
  <c r="D144" i="9"/>
  <c r="G144" i="9"/>
  <c r="D145" i="9"/>
  <c r="G145" i="9"/>
  <c r="D146" i="9"/>
  <c r="G146" i="9"/>
  <c r="D147" i="9"/>
  <c r="G147" i="9"/>
  <c r="D148" i="9"/>
  <c r="G148" i="9"/>
  <c r="D149" i="9"/>
  <c r="G149" i="9"/>
  <c r="D150" i="9"/>
  <c r="G150" i="9"/>
  <c r="D151" i="9"/>
  <c r="G151" i="9"/>
  <c r="D152" i="9"/>
  <c r="G152" i="9"/>
  <c r="D153" i="9"/>
  <c r="G153" i="9"/>
  <c r="D154" i="9"/>
  <c r="G154" i="9"/>
  <c r="D155" i="9"/>
  <c r="G155" i="9"/>
  <c r="D156" i="9"/>
  <c r="G156" i="9"/>
  <c r="D157" i="9"/>
  <c r="G157" i="9"/>
  <c r="D158" i="9"/>
  <c r="G158" i="9"/>
  <c r="D159" i="9"/>
  <c r="G159" i="9"/>
  <c r="D160" i="9"/>
  <c r="G160" i="9"/>
  <c r="D161" i="9"/>
  <c r="G161" i="9"/>
  <c r="D162" i="9"/>
  <c r="G162" i="9"/>
  <c r="D163" i="9"/>
  <c r="G163" i="9"/>
  <c r="D164" i="9"/>
  <c r="G164" i="9"/>
  <c r="D165" i="9"/>
  <c r="G165" i="9"/>
  <c r="D166" i="9"/>
  <c r="G166" i="9"/>
  <c r="D167" i="9"/>
  <c r="G167" i="9"/>
  <c r="D168" i="9"/>
  <c r="G168" i="9"/>
  <c r="D169" i="9"/>
  <c r="G169" i="9"/>
  <c r="D170" i="9"/>
  <c r="G170" i="9"/>
  <c r="D171" i="9"/>
  <c r="G171" i="9"/>
  <c r="D172" i="9"/>
  <c r="G172" i="9"/>
  <c r="D173" i="9"/>
  <c r="G173" i="9"/>
  <c r="D174" i="9"/>
  <c r="G174" i="9"/>
  <c r="D175" i="9"/>
  <c r="G175" i="9"/>
  <c r="D176" i="9"/>
  <c r="G176" i="9"/>
  <c r="D177" i="9"/>
  <c r="G177" i="9"/>
  <c r="D178" i="9"/>
  <c r="G178" i="9"/>
  <c r="D179" i="9"/>
  <c r="G179" i="9"/>
  <c r="D180" i="9"/>
  <c r="G180" i="9"/>
  <c r="D181" i="9"/>
  <c r="G181" i="9"/>
  <c r="D182" i="9"/>
  <c r="G182" i="9"/>
  <c r="D183" i="9"/>
  <c r="G183" i="9"/>
  <c r="D184" i="9"/>
  <c r="G184" i="9"/>
  <c r="D185" i="9"/>
  <c r="G185" i="9"/>
  <c r="D186" i="9"/>
  <c r="G186" i="9"/>
  <c r="D187" i="9"/>
  <c r="G187" i="9"/>
  <c r="D188" i="9"/>
  <c r="G188" i="9"/>
  <c r="D189" i="9"/>
  <c r="G189" i="9"/>
  <c r="D190" i="9"/>
  <c r="G190" i="9"/>
  <c r="D191" i="9"/>
  <c r="G191" i="9"/>
  <c r="D192" i="9"/>
  <c r="G192" i="9"/>
  <c r="D193" i="9"/>
  <c r="G193" i="9"/>
  <c r="D194" i="9"/>
  <c r="G194" i="9"/>
  <c r="D195" i="9"/>
  <c r="G195" i="9"/>
  <c r="D196" i="9"/>
  <c r="G196" i="9"/>
  <c r="D197" i="9"/>
  <c r="G197" i="9"/>
  <c r="D198" i="9"/>
  <c r="G198" i="9"/>
  <c r="D199" i="9"/>
  <c r="G199" i="9"/>
  <c r="D200" i="9"/>
  <c r="G200" i="9"/>
  <c r="D201" i="9"/>
  <c r="G201" i="9"/>
  <c r="D202" i="9"/>
  <c r="G202" i="9"/>
  <c r="D203" i="9"/>
  <c r="G203" i="9"/>
  <c r="D204" i="9"/>
  <c r="G204" i="9"/>
  <c r="D205" i="9"/>
  <c r="G205" i="9"/>
  <c r="D206" i="9"/>
  <c r="G206" i="9"/>
  <c r="D207" i="9"/>
  <c r="G207" i="9"/>
  <c r="D208" i="9"/>
  <c r="G208" i="9"/>
  <c r="D209" i="9"/>
  <c r="G209" i="9"/>
  <c r="D210" i="9"/>
  <c r="G210" i="9"/>
  <c r="D211" i="9"/>
  <c r="G211" i="9"/>
  <c r="D212" i="9"/>
  <c r="G212" i="9"/>
  <c r="D213" i="9"/>
  <c r="G213" i="9"/>
  <c r="D214" i="9"/>
  <c r="G214" i="9"/>
  <c r="D215" i="9"/>
  <c r="G215" i="9"/>
  <c r="D216" i="9"/>
  <c r="G216" i="9"/>
  <c r="D217" i="9"/>
  <c r="G217" i="9"/>
  <c r="D218" i="9"/>
  <c r="G218" i="9"/>
  <c r="D219" i="9"/>
  <c r="G219" i="9"/>
  <c r="D220" i="9"/>
  <c r="G220" i="9"/>
  <c r="D221" i="9"/>
  <c r="G221" i="9"/>
  <c r="D222" i="9"/>
  <c r="G222" i="9"/>
  <c r="D223" i="9"/>
  <c r="G223" i="9"/>
  <c r="D224" i="9"/>
  <c r="G224" i="9"/>
  <c r="D225" i="9"/>
  <c r="G225" i="9"/>
  <c r="D226" i="9"/>
  <c r="G226" i="9"/>
  <c r="D227" i="9"/>
  <c r="G227" i="9"/>
  <c r="D228" i="9"/>
  <c r="G228" i="9"/>
  <c r="D229" i="9"/>
  <c r="G229" i="9"/>
  <c r="D230" i="9"/>
  <c r="G230" i="9"/>
  <c r="D231" i="9"/>
  <c r="G231" i="9"/>
  <c r="D232" i="9"/>
  <c r="G232" i="9"/>
  <c r="D233" i="9"/>
  <c r="G233" i="9"/>
  <c r="D234" i="9"/>
  <c r="G234" i="9"/>
  <c r="D235" i="9"/>
  <c r="G235" i="9"/>
  <c r="D236" i="9"/>
  <c r="G236" i="9"/>
  <c r="D237" i="9"/>
  <c r="G237" i="9"/>
  <c r="D238" i="9"/>
  <c r="G238" i="9"/>
  <c r="D239" i="9"/>
  <c r="G239" i="9"/>
  <c r="D240" i="9"/>
  <c r="G240" i="9"/>
  <c r="D241" i="9"/>
  <c r="G241" i="9"/>
  <c r="D242" i="9"/>
  <c r="G242" i="9"/>
  <c r="D243" i="9"/>
  <c r="G243" i="9"/>
  <c r="D244" i="9"/>
  <c r="G244" i="9"/>
  <c r="D245" i="9"/>
  <c r="G245" i="9"/>
  <c r="D246" i="9"/>
  <c r="G246" i="9"/>
  <c r="D247" i="9"/>
  <c r="G247" i="9"/>
  <c r="D248" i="9"/>
  <c r="G248" i="9"/>
  <c r="D249" i="9"/>
  <c r="G249" i="9"/>
  <c r="D250" i="9"/>
  <c r="G250" i="9"/>
  <c r="D251" i="9"/>
  <c r="G251" i="9"/>
  <c r="D252" i="9"/>
  <c r="G252" i="9"/>
  <c r="D253" i="9"/>
  <c r="G253" i="9"/>
  <c r="D254" i="9"/>
  <c r="G254" i="9"/>
  <c r="D255" i="9"/>
  <c r="G255" i="9"/>
  <c r="D256" i="9"/>
  <c r="G256" i="9"/>
  <c r="D257" i="9"/>
  <c r="G257" i="9"/>
  <c r="D258" i="9"/>
  <c r="G258" i="9"/>
  <c r="D259" i="9"/>
  <c r="G259" i="9"/>
  <c r="D260" i="9"/>
  <c r="G260" i="9"/>
  <c r="D261" i="9"/>
  <c r="G261" i="9"/>
  <c r="D262" i="9"/>
  <c r="G262" i="9"/>
  <c r="D263" i="9"/>
  <c r="G263" i="9"/>
  <c r="D264" i="9"/>
  <c r="G264" i="9"/>
  <c r="D265" i="9"/>
  <c r="G265" i="9"/>
  <c r="D266" i="9"/>
  <c r="G266" i="9"/>
  <c r="D267" i="9"/>
  <c r="G267" i="9"/>
  <c r="D268" i="9"/>
  <c r="G268" i="9"/>
  <c r="D269" i="9"/>
  <c r="G269" i="9"/>
  <c r="D270" i="9"/>
  <c r="G270" i="9"/>
  <c r="D271" i="9"/>
  <c r="G271" i="9"/>
  <c r="D272" i="9"/>
  <c r="G272" i="9"/>
  <c r="D273" i="9"/>
  <c r="G273" i="9"/>
  <c r="D274" i="9"/>
  <c r="G274" i="9"/>
  <c r="D275" i="9"/>
  <c r="G275" i="9"/>
  <c r="D276" i="9"/>
  <c r="G276" i="9"/>
  <c r="D277" i="9"/>
  <c r="G277" i="9"/>
  <c r="D278" i="9"/>
  <c r="G278" i="9"/>
  <c r="D279" i="9"/>
  <c r="G279" i="9"/>
  <c r="D280" i="9"/>
  <c r="G280" i="9"/>
  <c r="D281" i="9"/>
  <c r="G281" i="9"/>
  <c r="D282" i="9"/>
  <c r="G282" i="9"/>
  <c r="D283" i="9"/>
  <c r="G283" i="9"/>
  <c r="D284" i="9"/>
  <c r="G284" i="9"/>
  <c r="D285" i="9"/>
  <c r="G285" i="9"/>
  <c r="D286" i="9"/>
  <c r="G286" i="9"/>
  <c r="D287" i="9"/>
  <c r="G287" i="9"/>
  <c r="D288" i="9"/>
  <c r="G288" i="9"/>
  <c r="D289" i="9"/>
  <c r="G289" i="9"/>
  <c r="D290" i="9"/>
  <c r="G290" i="9"/>
  <c r="D291" i="9"/>
  <c r="G291" i="9"/>
  <c r="D292" i="9"/>
  <c r="G292" i="9"/>
  <c r="D293" i="9"/>
  <c r="G293" i="9"/>
  <c r="D294" i="9"/>
  <c r="G294" i="9"/>
  <c r="D295" i="9"/>
  <c r="G295" i="9"/>
  <c r="D296" i="9"/>
  <c r="G296" i="9"/>
  <c r="D297" i="9"/>
  <c r="G297" i="9"/>
  <c r="D298" i="9"/>
  <c r="G298" i="9"/>
  <c r="D299" i="9"/>
  <c r="G299" i="9"/>
  <c r="D300" i="9"/>
  <c r="G300" i="9"/>
  <c r="D301" i="9"/>
  <c r="G301" i="9"/>
  <c r="D302" i="9"/>
  <c r="G302" i="9"/>
  <c r="D303" i="9"/>
  <c r="G303" i="9"/>
  <c r="D304" i="9"/>
  <c r="G304" i="9"/>
  <c r="D305" i="9"/>
  <c r="G305" i="9"/>
  <c r="D306" i="9"/>
  <c r="G306" i="9"/>
  <c r="D307" i="9"/>
  <c r="G307" i="9"/>
  <c r="D308" i="9"/>
  <c r="G308" i="9"/>
  <c r="D309" i="9"/>
  <c r="G309" i="9"/>
  <c r="D310" i="9"/>
  <c r="G310" i="9"/>
  <c r="D311" i="9"/>
  <c r="G311" i="9"/>
  <c r="D312" i="9"/>
  <c r="G312" i="9"/>
  <c r="D313" i="9"/>
  <c r="G313" i="9"/>
  <c r="D314" i="9"/>
  <c r="G314" i="9"/>
  <c r="D315" i="9"/>
  <c r="G315" i="9"/>
  <c r="D316" i="9"/>
  <c r="G316" i="9"/>
  <c r="D317" i="9"/>
  <c r="G317" i="9"/>
  <c r="D318" i="9"/>
  <c r="G318" i="9"/>
  <c r="D319" i="9"/>
  <c r="G319" i="9"/>
  <c r="D320" i="9"/>
  <c r="G320" i="9"/>
  <c r="D321" i="9"/>
  <c r="G321" i="9"/>
  <c r="D322" i="9"/>
  <c r="G322" i="9"/>
  <c r="D323" i="9"/>
  <c r="G323" i="9"/>
  <c r="D324" i="9"/>
  <c r="G324" i="9"/>
  <c r="D325" i="9"/>
  <c r="G325" i="9"/>
  <c r="D326" i="9"/>
  <c r="G326" i="9"/>
  <c r="D327" i="9"/>
  <c r="G327" i="9"/>
  <c r="D328" i="9"/>
  <c r="G328" i="9"/>
  <c r="D329" i="9"/>
  <c r="G329" i="9"/>
  <c r="D330" i="9"/>
  <c r="G330" i="9"/>
  <c r="D331" i="9"/>
  <c r="G331" i="9"/>
  <c r="D332" i="9"/>
  <c r="G332" i="9"/>
  <c r="D333" i="9"/>
  <c r="G333" i="9"/>
  <c r="D334" i="9"/>
  <c r="G334" i="9"/>
  <c r="D335" i="9"/>
  <c r="G335" i="9"/>
  <c r="D336" i="9"/>
  <c r="G336" i="9"/>
  <c r="D337" i="9"/>
  <c r="G337" i="9"/>
  <c r="D338" i="9"/>
  <c r="G338" i="9"/>
  <c r="D339" i="9"/>
  <c r="G339" i="9"/>
  <c r="D340" i="9"/>
  <c r="G340" i="9"/>
  <c r="D341" i="9"/>
  <c r="G341" i="9"/>
  <c r="D342" i="9"/>
  <c r="G342" i="9"/>
  <c r="D343" i="9"/>
  <c r="G343" i="9"/>
  <c r="D344" i="9"/>
  <c r="G344" i="9"/>
  <c r="D345" i="9"/>
  <c r="G345" i="9"/>
  <c r="D346" i="9"/>
  <c r="G346" i="9"/>
  <c r="D347" i="9"/>
  <c r="G347" i="9"/>
  <c r="D348" i="9"/>
  <c r="G348" i="9"/>
  <c r="D349" i="9"/>
  <c r="G349" i="9"/>
  <c r="D350" i="9"/>
  <c r="G350" i="9"/>
  <c r="D351" i="9"/>
  <c r="G351" i="9"/>
  <c r="D352" i="9"/>
  <c r="G352" i="9"/>
  <c r="D353" i="9"/>
  <c r="G353" i="9"/>
  <c r="D354" i="9"/>
  <c r="G354" i="9"/>
  <c r="D355" i="9"/>
  <c r="G355" i="9"/>
  <c r="D356" i="9"/>
  <c r="G356" i="9"/>
  <c r="D357" i="9"/>
  <c r="G357" i="9"/>
  <c r="D358" i="9"/>
  <c r="G358" i="9"/>
  <c r="D359" i="9"/>
  <c r="G359" i="9"/>
  <c r="D360" i="9"/>
  <c r="G360" i="9"/>
  <c r="D361" i="9"/>
  <c r="G361" i="9"/>
  <c r="D362" i="9"/>
  <c r="G362" i="9"/>
  <c r="D363" i="9"/>
  <c r="G363" i="9"/>
  <c r="D364" i="9"/>
  <c r="G364" i="9"/>
  <c r="D365" i="9"/>
  <c r="G365" i="9"/>
  <c r="D366" i="9"/>
  <c r="G366" i="9"/>
  <c r="D367" i="9"/>
  <c r="G367" i="9"/>
  <c r="D368" i="9"/>
  <c r="G368" i="9"/>
  <c r="D369" i="9"/>
  <c r="G369" i="9"/>
  <c r="D370" i="9"/>
  <c r="G370" i="9"/>
  <c r="D371" i="9"/>
  <c r="G371" i="9"/>
  <c r="D372" i="9"/>
  <c r="G372" i="9"/>
  <c r="D373" i="9"/>
  <c r="G373" i="9"/>
  <c r="D374" i="9"/>
  <c r="G374" i="9"/>
  <c r="D375" i="9"/>
  <c r="G375" i="9"/>
  <c r="D376" i="9"/>
  <c r="G376" i="9"/>
  <c r="D377" i="9"/>
  <c r="G377" i="9"/>
  <c r="D378" i="9"/>
  <c r="G378" i="9"/>
  <c r="D379" i="9"/>
  <c r="G379" i="9"/>
  <c r="D380" i="9"/>
  <c r="G380" i="9"/>
  <c r="D381" i="9"/>
  <c r="G381" i="9"/>
  <c r="D382" i="9"/>
  <c r="G382" i="9"/>
  <c r="D383" i="9"/>
  <c r="G383" i="9"/>
  <c r="D384" i="9"/>
  <c r="G384" i="9"/>
  <c r="D385" i="9"/>
  <c r="G385" i="9"/>
  <c r="D386" i="9"/>
  <c r="G386" i="9"/>
  <c r="D387" i="9"/>
  <c r="G387" i="9"/>
  <c r="D388" i="9"/>
  <c r="G388" i="9"/>
  <c r="D389" i="9"/>
  <c r="G389" i="9"/>
  <c r="D390" i="9"/>
  <c r="G390" i="9"/>
  <c r="D391" i="9"/>
  <c r="G391" i="9"/>
  <c r="D392" i="9"/>
  <c r="G392" i="9"/>
  <c r="D393" i="9"/>
  <c r="G393" i="9"/>
  <c r="D394" i="9"/>
  <c r="G394" i="9"/>
  <c r="D395" i="9"/>
  <c r="G395" i="9"/>
  <c r="D396" i="9"/>
  <c r="G396" i="9"/>
  <c r="D397" i="9"/>
  <c r="G397" i="9"/>
  <c r="D398" i="9"/>
  <c r="G398" i="9"/>
  <c r="D399" i="9"/>
  <c r="G399" i="9"/>
  <c r="D400" i="9"/>
  <c r="G400" i="9"/>
  <c r="D401" i="9"/>
  <c r="G401" i="9"/>
  <c r="D402" i="9"/>
  <c r="G402" i="9"/>
  <c r="D403" i="9"/>
  <c r="G403" i="9"/>
  <c r="D404" i="9"/>
  <c r="G404" i="9"/>
  <c r="D405" i="9"/>
  <c r="G405" i="9"/>
  <c r="D406" i="9"/>
  <c r="G406" i="9"/>
  <c r="D407" i="9"/>
  <c r="G407" i="9"/>
  <c r="D408" i="9"/>
  <c r="G408" i="9"/>
  <c r="D409" i="9"/>
  <c r="G409" i="9"/>
  <c r="D410" i="9"/>
  <c r="G410" i="9"/>
  <c r="D411" i="9"/>
  <c r="G411" i="9"/>
  <c r="D412" i="9"/>
  <c r="G412" i="9"/>
  <c r="D413" i="9"/>
  <c r="G413" i="9"/>
  <c r="D414" i="9"/>
  <c r="G414" i="9"/>
  <c r="D415" i="9"/>
  <c r="G415" i="9"/>
  <c r="D416" i="9"/>
  <c r="G416" i="9"/>
  <c r="D417" i="9"/>
  <c r="G417" i="9"/>
  <c r="D418" i="9"/>
  <c r="G418" i="9"/>
  <c r="D419" i="9"/>
  <c r="G419" i="9"/>
  <c r="D420" i="9"/>
  <c r="G420" i="9"/>
  <c r="D421" i="9"/>
  <c r="G421" i="9"/>
  <c r="D422" i="9"/>
  <c r="G422" i="9"/>
  <c r="D423" i="9"/>
  <c r="G423" i="9"/>
  <c r="D424" i="9"/>
  <c r="G424" i="9"/>
  <c r="D425" i="9"/>
  <c r="G425" i="9"/>
  <c r="D426" i="9"/>
  <c r="G426" i="9"/>
  <c r="D427" i="9"/>
  <c r="G427" i="9"/>
  <c r="D428" i="9"/>
  <c r="G428" i="9"/>
  <c r="D429" i="9"/>
  <c r="G429" i="9"/>
  <c r="D430" i="9"/>
  <c r="G430" i="9"/>
  <c r="D431" i="9"/>
  <c r="G431" i="9"/>
  <c r="D432" i="9"/>
  <c r="G432" i="9"/>
  <c r="D433" i="9"/>
  <c r="G433" i="9"/>
  <c r="D434" i="9"/>
  <c r="G434" i="9"/>
  <c r="D435" i="9"/>
  <c r="G435" i="9"/>
  <c r="D436" i="9"/>
  <c r="G436" i="9"/>
  <c r="D437" i="9"/>
  <c r="G437" i="9"/>
  <c r="D438" i="9"/>
  <c r="G438" i="9"/>
  <c r="D439" i="9"/>
  <c r="G439" i="9"/>
  <c r="D440" i="9"/>
  <c r="G440" i="9"/>
  <c r="D441" i="9"/>
  <c r="G441" i="9"/>
  <c r="D442" i="9"/>
  <c r="G442" i="9"/>
  <c r="D443" i="9"/>
  <c r="G443" i="9"/>
  <c r="D444" i="9"/>
  <c r="G444" i="9"/>
  <c r="D445" i="9"/>
  <c r="G445" i="9"/>
  <c r="D446" i="9"/>
  <c r="G446" i="9"/>
  <c r="D447" i="9"/>
  <c r="G447" i="9"/>
  <c r="D448" i="9"/>
  <c r="G448" i="9"/>
  <c r="D449" i="9"/>
  <c r="G449" i="9"/>
  <c r="D450" i="9"/>
  <c r="G450" i="9"/>
  <c r="D451" i="9"/>
  <c r="G451" i="9"/>
  <c r="D452" i="9"/>
  <c r="G452" i="9"/>
  <c r="D453" i="9"/>
  <c r="G453" i="9"/>
  <c r="D454" i="9"/>
  <c r="G454" i="9"/>
  <c r="D455" i="9"/>
  <c r="G455" i="9"/>
  <c r="D456" i="9"/>
  <c r="G456" i="9"/>
  <c r="D457" i="9"/>
  <c r="G457" i="9"/>
  <c r="D458" i="9"/>
  <c r="G458" i="9"/>
  <c r="D459" i="9"/>
  <c r="G459" i="9"/>
  <c r="D460" i="9"/>
  <c r="G460" i="9"/>
  <c r="D461" i="9"/>
  <c r="G461" i="9"/>
  <c r="D462" i="9"/>
  <c r="G462" i="9"/>
  <c r="D463" i="9"/>
  <c r="G463" i="9"/>
  <c r="D464" i="9"/>
  <c r="G464" i="9"/>
  <c r="D465" i="9"/>
  <c r="G465" i="9"/>
  <c r="D466" i="9"/>
  <c r="G466" i="9"/>
  <c r="D467" i="9"/>
  <c r="G467" i="9"/>
  <c r="D468" i="9"/>
  <c r="G468" i="9"/>
  <c r="D469" i="9"/>
  <c r="G469" i="9"/>
  <c r="D470" i="9"/>
  <c r="G470" i="9"/>
  <c r="D471" i="9"/>
  <c r="G471" i="9"/>
  <c r="D472" i="9"/>
  <c r="G472" i="9"/>
  <c r="D473" i="9"/>
  <c r="G473" i="9"/>
  <c r="D474" i="9"/>
  <c r="G474" i="9"/>
  <c r="D475" i="9"/>
  <c r="G475" i="9"/>
  <c r="D476" i="9"/>
  <c r="G476" i="9"/>
  <c r="D477" i="9"/>
  <c r="G477" i="9"/>
  <c r="D478" i="9"/>
  <c r="G478" i="9"/>
  <c r="D479" i="9"/>
  <c r="G479" i="9"/>
  <c r="D480" i="9"/>
  <c r="G480" i="9"/>
  <c r="D481" i="9"/>
  <c r="G481" i="9"/>
  <c r="D482" i="9"/>
  <c r="G482" i="9"/>
  <c r="D483" i="9"/>
  <c r="G483" i="9"/>
  <c r="D484" i="9"/>
  <c r="G484" i="9"/>
  <c r="D485" i="9"/>
  <c r="G485" i="9"/>
  <c r="D486" i="9"/>
  <c r="G486" i="9"/>
  <c r="D487" i="9"/>
  <c r="G487" i="9"/>
  <c r="D488" i="9"/>
  <c r="G488" i="9"/>
  <c r="D489" i="9"/>
  <c r="G489" i="9"/>
  <c r="D490" i="9"/>
  <c r="G490" i="9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Q254" i="8"/>
  <c r="Q255" i="8"/>
  <c r="Q256" i="8"/>
  <c r="Q257" i="8"/>
  <c r="Q258" i="8"/>
  <c r="Q259" i="8"/>
  <c r="Q260" i="8"/>
  <c r="Q261" i="8"/>
  <c r="Q262" i="8"/>
  <c r="Q263" i="8"/>
  <c r="Q264" i="8"/>
  <c r="Q265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M198" i="8"/>
  <c r="S198" i="8" s="1"/>
  <c r="M199" i="8"/>
  <c r="S199" i="8" s="1"/>
  <c r="M200" i="8"/>
  <c r="S200" i="8" s="1"/>
  <c r="M201" i="8"/>
  <c r="S201" i="8" s="1"/>
  <c r="M202" i="8"/>
  <c r="S202" i="8" s="1"/>
  <c r="M203" i="8"/>
  <c r="S203" i="8" s="1"/>
  <c r="M204" i="8"/>
  <c r="S204" i="8" s="1"/>
  <c r="M205" i="8"/>
  <c r="S205" i="8" s="1"/>
  <c r="M206" i="8"/>
  <c r="S206" i="8" s="1"/>
  <c r="M207" i="8"/>
  <c r="S207" i="8" s="1"/>
  <c r="M208" i="8"/>
  <c r="S208" i="8" s="1"/>
  <c r="M209" i="8"/>
  <c r="S209" i="8" s="1"/>
  <c r="M210" i="8"/>
  <c r="S210" i="8" s="1"/>
  <c r="M211" i="8"/>
  <c r="S211" i="8" s="1"/>
  <c r="M212" i="8"/>
  <c r="S212" i="8" s="1"/>
  <c r="M213" i="8"/>
  <c r="S213" i="8" s="1"/>
  <c r="M214" i="8"/>
  <c r="S214" i="8" s="1"/>
  <c r="M215" i="8"/>
  <c r="S215" i="8" s="1"/>
  <c r="M216" i="8"/>
  <c r="S216" i="8" s="1"/>
  <c r="M217" i="8"/>
  <c r="S217" i="8" s="1"/>
  <c r="M218" i="8"/>
  <c r="S218" i="8" s="1"/>
  <c r="M219" i="8"/>
  <c r="S219" i="8" s="1"/>
  <c r="M220" i="8"/>
  <c r="S220" i="8" s="1"/>
  <c r="M221" i="8"/>
  <c r="S221" i="8" s="1"/>
  <c r="M222" i="8"/>
  <c r="S222" i="8" s="1"/>
  <c r="M223" i="8"/>
  <c r="S223" i="8" s="1"/>
  <c r="M224" i="8"/>
  <c r="S224" i="8" s="1"/>
  <c r="M225" i="8"/>
  <c r="S225" i="8" s="1"/>
  <c r="M226" i="8"/>
  <c r="S226" i="8" s="1"/>
  <c r="M227" i="8"/>
  <c r="S227" i="8" s="1"/>
  <c r="M228" i="8"/>
  <c r="S228" i="8" s="1"/>
  <c r="M229" i="8"/>
  <c r="S229" i="8" s="1"/>
  <c r="M230" i="8"/>
  <c r="S230" i="8" s="1"/>
  <c r="M231" i="8"/>
  <c r="S231" i="8" s="1"/>
  <c r="M232" i="8"/>
  <c r="S232" i="8" s="1"/>
  <c r="M233" i="8"/>
  <c r="S233" i="8" s="1"/>
  <c r="M234" i="8"/>
  <c r="S234" i="8" s="1"/>
  <c r="M235" i="8"/>
  <c r="S235" i="8" s="1"/>
  <c r="M236" i="8"/>
  <c r="S236" i="8" s="1"/>
  <c r="M237" i="8"/>
  <c r="S237" i="8" s="1"/>
  <c r="M238" i="8"/>
  <c r="S238" i="8" s="1"/>
  <c r="M239" i="8"/>
  <c r="S239" i="8" s="1"/>
  <c r="M240" i="8"/>
  <c r="S240" i="8" s="1"/>
  <c r="M241" i="8"/>
  <c r="S241" i="8" s="1"/>
  <c r="M242" i="8"/>
  <c r="S242" i="8" s="1"/>
  <c r="M243" i="8"/>
  <c r="S243" i="8" s="1"/>
  <c r="M244" i="8"/>
  <c r="S244" i="8" s="1"/>
  <c r="M245" i="8"/>
  <c r="S245" i="8" s="1"/>
  <c r="M246" i="8"/>
  <c r="S246" i="8" s="1"/>
  <c r="M247" i="8"/>
  <c r="S247" i="8" s="1"/>
  <c r="M248" i="8"/>
  <c r="S248" i="8" s="1"/>
  <c r="M249" i="8"/>
  <c r="S249" i="8" s="1"/>
  <c r="M250" i="8"/>
  <c r="S250" i="8" s="1"/>
  <c r="M251" i="8"/>
  <c r="S251" i="8" s="1"/>
  <c r="M252" i="8"/>
  <c r="S252" i="8" s="1"/>
  <c r="M253" i="8"/>
  <c r="S253" i="8" s="1"/>
  <c r="M254" i="8"/>
  <c r="S254" i="8" s="1"/>
  <c r="M255" i="8"/>
  <c r="S255" i="8" s="1"/>
  <c r="M256" i="8"/>
  <c r="S256" i="8" s="1"/>
  <c r="M257" i="8"/>
  <c r="S257" i="8" s="1"/>
  <c r="M258" i="8"/>
  <c r="S258" i="8" s="1"/>
  <c r="M259" i="8"/>
  <c r="S259" i="8" s="1"/>
  <c r="M260" i="8"/>
  <c r="S260" i="8" s="1"/>
  <c r="M261" i="8"/>
  <c r="S261" i="8" s="1"/>
  <c r="M262" i="8"/>
  <c r="S262" i="8" s="1"/>
  <c r="M263" i="8"/>
  <c r="S263" i="8" s="1"/>
  <c r="M264" i="8"/>
  <c r="S264" i="8" s="1"/>
  <c r="M265" i="8"/>
  <c r="S265" i="8" s="1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D198" i="8"/>
  <c r="J198" i="8" s="1"/>
  <c r="D199" i="8"/>
  <c r="D200" i="8"/>
  <c r="D201" i="8"/>
  <c r="J201" i="8" s="1"/>
  <c r="D202" i="8"/>
  <c r="J202" i="8" s="1"/>
  <c r="D203" i="8"/>
  <c r="D204" i="8"/>
  <c r="D205" i="8"/>
  <c r="J205" i="8" s="1"/>
  <c r="D206" i="8"/>
  <c r="J206" i="8" s="1"/>
  <c r="D207" i="8"/>
  <c r="D208" i="8"/>
  <c r="D209" i="8"/>
  <c r="J209" i="8" s="1"/>
  <c r="D210" i="8"/>
  <c r="J210" i="8" s="1"/>
  <c r="D211" i="8"/>
  <c r="D212" i="8"/>
  <c r="D213" i="8"/>
  <c r="J213" i="8" s="1"/>
  <c r="D214" i="8"/>
  <c r="J214" i="8" s="1"/>
  <c r="D215" i="8"/>
  <c r="D216" i="8"/>
  <c r="D217" i="8"/>
  <c r="J217" i="8" s="1"/>
  <c r="D218" i="8"/>
  <c r="J218" i="8" s="1"/>
  <c r="D219" i="8"/>
  <c r="D220" i="8"/>
  <c r="D221" i="8"/>
  <c r="J221" i="8" s="1"/>
  <c r="D222" i="8"/>
  <c r="J222" i="8" s="1"/>
  <c r="D223" i="8"/>
  <c r="D224" i="8"/>
  <c r="D225" i="8"/>
  <c r="J225" i="8" s="1"/>
  <c r="D226" i="8"/>
  <c r="J226" i="8" s="1"/>
  <c r="D227" i="8"/>
  <c r="D228" i="8"/>
  <c r="D229" i="8"/>
  <c r="J229" i="8" s="1"/>
  <c r="D230" i="8"/>
  <c r="J230" i="8" s="1"/>
  <c r="D231" i="8"/>
  <c r="D232" i="8"/>
  <c r="D233" i="8"/>
  <c r="J233" i="8" s="1"/>
  <c r="D234" i="8"/>
  <c r="J234" i="8" s="1"/>
  <c r="D235" i="8"/>
  <c r="D236" i="8"/>
  <c r="D237" i="8"/>
  <c r="J237" i="8" s="1"/>
  <c r="D238" i="8"/>
  <c r="J238" i="8" s="1"/>
  <c r="D239" i="8"/>
  <c r="D240" i="8"/>
  <c r="D241" i="8"/>
  <c r="J241" i="8" s="1"/>
  <c r="D242" i="8"/>
  <c r="J242" i="8" s="1"/>
  <c r="D243" i="8"/>
  <c r="D244" i="8"/>
  <c r="D245" i="8"/>
  <c r="J245" i="8" s="1"/>
  <c r="D246" i="8"/>
  <c r="J246" i="8" s="1"/>
  <c r="D247" i="8"/>
  <c r="D248" i="8"/>
  <c r="D249" i="8"/>
  <c r="J249" i="8" s="1"/>
  <c r="D250" i="8"/>
  <c r="J250" i="8" s="1"/>
  <c r="D251" i="8"/>
  <c r="D252" i="8"/>
  <c r="D253" i="8"/>
  <c r="J253" i="8" s="1"/>
  <c r="D254" i="8"/>
  <c r="J254" i="8" s="1"/>
  <c r="D255" i="8"/>
  <c r="D256" i="8"/>
  <c r="D257" i="8"/>
  <c r="J257" i="8" s="1"/>
  <c r="D258" i="8"/>
  <c r="J258" i="8" s="1"/>
  <c r="D259" i="8"/>
  <c r="D260" i="8"/>
  <c r="D261" i="8"/>
  <c r="J261" i="8" s="1"/>
  <c r="D262" i="8"/>
  <c r="J262" i="8" s="1"/>
  <c r="D263" i="8"/>
  <c r="J263" i="8" s="1"/>
  <c r="D264" i="8"/>
  <c r="J264" i="8" s="1"/>
  <c r="D265" i="8"/>
  <c r="J265" i="8" s="1"/>
  <c r="B8" i="8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M49" i="7"/>
  <c r="M50" i="7"/>
  <c r="S50" i="7" s="1"/>
  <c r="M51" i="7"/>
  <c r="M52" i="7"/>
  <c r="M53" i="7"/>
  <c r="M54" i="7"/>
  <c r="S54" i="7" s="1"/>
  <c r="M55" i="7"/>
  <c r="M56" i="7"/>
  <c r="M57" i="7"/>
  <c r="M58" i="7"/>
  <c r="S58" i="7" s="1"/>
  <c r="M59" i="7"/>
  <c r="M60" i="7"/>
  <c r="M61" i="7"/>
  <c r="M62" i="7"/>
  <c r="S62" i="7" s="1"/>
  <c r="M63" i="7"/>
  <c r="M64" i="7"/>
  <c r="M65" i="7"/>
  <c r="M66" i="7"/>
  <c r="S66" i="7" s="1"/>
  <c r="M67" i="7"/>
  <c r="M68" i="7"/>
  <c r="M69" i="7"/>
  <c r="M70" i="7"/>
  <c r="S70" i="7" s="1"/>
  <c r="M71" i="7"/>
  <c r="M72" i="7"/>
  <c r="M73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G49" i="7"/>
  <c r="G50" i="7"/>
  <c r="J50" i="7" s="1"/>
  <c r="G51" i="7"/>
  <c r="G52" i="7"/>
  <c r="G53" i="7"/>
  <c r="G54" i="7"/>
  <c r="J54" i="7" s="1"/>
  <c r="G55" i="7"/>
  <c r="G56" i="7"/>
  <c r="G57" i="7"/>
  <c r="G58" i="7"/>
  <c r="J58" i="7" s="1"/>
  <c r="G59" i="7"/>
  <c r="G60" i="7"/>
  <c r="G61" i="7"/>
  <c r="G62" i="7"/>
  <c r="J62" i="7" s="1"/>
  <c r="G63" i="7"/>
  <c r="G64" i="7"/>
  <c r="G65" i="7"/>
  <c r="G66" i="7"/>
  <c r="J66" i="7" s="1"/>
  <c r="G67" i="7"/>
  <c r="G68" i="7"/>
  <c r="G69" i="7"/>
  <c r="G70" i="7"/>
  <c r="J70" i="7" s="1"/>
  <c r="G71" i="7"/>
  <c r="G72" i="7"/>
  <c r="G73" i="7"/>
  <c r="J73" i="7" s="1"/>
  <c r="J49" i="7"/>
  <c r="J52" i="7"/>
  <c r="J53" i="7"/>
  <c r="J56" i="7"/>
  <c r="J57" i="7"/>
  <c r="J60" i="7"/>
  <c r="J61" i="7"/>
  <c r="J64" i="7"/>
  <c r="J65" i="7"/>
  <c r="J68" i="7"/>
  <c r="J69" i="7"/>
  <c r="J72" i="7"/>
  <c r="B8" i="7"/>
  <c r="O8" i="7"/>
  <c r="N8" i="7"/>
  <c r="L8" i="7"/>
  <c r="K8" i="7"/>
  <c r="F8" i="7"/>
  <c r="E8" i="7"/>
  <c r="C8" i="7"/>
  <c r="R20" i="6"/>
  <c r="R21" i="6"/>
  <c r="R22" i="6"/>
  <c r="Q20" i="6"/>
  <c r="Q21" i="6"/>
  <c r="Q22" i="6"/>
  <c r="P20" i="6"/>
  <c r="P21" i="6"/>
  <c r="P22" i="6"/>
  <c r="M20" i="6"/>
  <c r="M21" i="6"/>
  <c r="M22" i="6"/>
  <c r="I18" i="6"/>
  <c r="I19" i="6"/>
  <c r="I20" i="6"/>
  <c r="I21" i="6"/>
  <c r="I22" i="6"/>
  <c r="H18" i="6"/>
  <c r="H19" i="6"/>
  <c r="H20" i="6"/>
  <c r="H21" i="6"/>
  <c r="H22" i="6"/>
  <c r="G20" i="6"/>
  <c r="J20" i="6" s="1"/>
  <c r="G21" i="6"/>
  <c r="G22" i="6"/>
  <c r="J22" i="6" s="1"/>
  <c r="O8" i="6"/>
  <c r="N8" i="6"/>
  <c r="L8" i="6"/>
  <c r="K8" i="6"/>
  <c r="F8" i="6"/>
  <c r="E8" i="6"/>
  <c r="C8" i="6"/>
  <c r="S20" i="6" l="1"/>
  <c r="S72" i="7"/>
  <c r="S68" i="7"/>
  <c r="S64" i="7"/>
  <c r="S60" i="7"/>
  <c r="S56" i="7"/>
  <c r="S52" i="7"/>
  <c r="J259" i="8"/>
  <c r="J255" i="8"/>
  <c r="J251" i="8"/>
  <c r="J247" i="8"/>
  <c r="J243" i="8"/>
  <c r="J239" i="8"/>
  <c r="J235" i="8"/>
  <c r="J231" i="8"/>
  <c r="J227" i="8"/>
  <c r="J223" i="8"/>
  <c r="J219" i="8"/>
  <c r="J215" i="8"/>
  <c r="J211" i="8"/>
  <c r="J207" i="8"/>
  <c r="J203" i="8"/>
  <c r="J199" i="8"/>
  <c r="J260" i="8"/>
  <c r="J256" i="8"/>
  <c r="J252" i="8"/>
  <c r="J248" i="8"/>
  <c r="J244" i="8"/>
  <c r="J240" i="8"/>
  <c r="J236" i="8"/>
  <c r="J232" i="8"/>
  <c r="J228" i="8"/>
  <c r="J224" i="8"/>
  <c r="J220" i="8"/>
  <c r="J216" i="8"/>
  <c r="J212" i="8"/>
  <c r="J208" i="8"/>
  <c r="J204" i="8"/>
  <c r="J200" i="8"/>
  <c r="S22" i="6"/>
  <c r="J21" i="6"/>
  <c r="S21" i="6"/>
  <c r="S73" i="7"/>
  <c r="S71" i="7"/>
  <c r="S67" i="7"/>
  <c r="S63" i="7"/>
  <c r="S59" i="7"/>
  <c r="S55" i="7"/>
  <c r="S51" i="7"/>
  <c r="S69" i="7"/>
  <c r="S65" i="7"/>
  <c r="S61" i="7"/>
  <c r="S57" i="7"/>
  <c r="S53" i="7"/>
  <c r="S49" i="7"/>
  <c r="J71" i="7"/>
  <c r="J67" i="7"/>
  <c r="J63" i="7"/>
  <c r="J59" i="7"/>
  <c r="J55" i="7"/>
  <c r="J51" i="7"/>
  <c r="J22" i="4"/>
  <c r="J29" i="4"/>
  <c r="R38" i="7" l="1"/>
  <c r="R39" i="7"/>
  <c r="R40" i="7"/>
  <c r="R41" i="7"/>
  <c r="R42" i="7"/>
  <c r="R43" i="7"/>
  <c r="R44" i="7"/>
  <c r="R45" i="7"/>
  <c r="R46" i="7"/>
  <c r="R47" i="7"/>
  <c r="Q38" i="7"/>
  <c r="Q39" i="7"/>
  <c r="Q40" i="7"/>
  <c r="Q41" i="7"/>
  <c r="Q42" i="7"/>
  <c r="Q43" i="7"/>
  <c r="Q44" i="7"/>
  <c r="Q45" i="7"/>
  <c r="Q46" i="7"/>
  <c r="Q47" i="7"/>
  <c r="P41" i="7"/>
  <c r="P42" i="7"/>
  <c r="P43" i="7"/>
  <c r="P44" i="7"/>
  <c r="P45" i="7"/>
  <c r="P46" i="7"/>
  <c r="P47" i="7"/>
  <c r="P48" i="7"/>
  <c r="P38" i="7"/>
  <c r="P39" i="7"/>
  <c r="P40" i="7"/>
  <c r="M41" i="7"/>
  <c r="M42" i="7"/>
  <c r="M43" i="7"/>
  <c r="M44" i="7"/>
  <c r="M45" i="7"/>
  <c r="M46" i="7"/>
  <c r="S46" i="7" s="1"/>
  <c r="M47" i="7"/>
  <c r="M48" i="7"/>
  <c r="I41" i="7"/>
  <c r="I42" i="7"/>
  <c r="I43" i="7"/>
  <c r="I44" i="7"/>
  <c r="I45" i="7"/>
  <c r="I46" i="7"/>
  <c r="I47" i="7"/>
  <c r="I38" i="7"/>
  <c r="I39" i="7"/>
  <c r="I40" i="7"/>
  <c r="H38" i="7"/>
  <c r="H39" i="7"/>
  <c r="H40" i="7"/>
  <c r="H41" i="7"/>
  <c r="H42" i="7"/>
  <c r="H43" i="7"/>
  <c r="H44" i="7"/>
  <c r="H45" i="7"/>
  <c r="H46" i="7"/>
  <c r="H47" i="7"/>
  <c r="H48" i="7"/>
  <c r="G38" i="7"/>
  <c r="G39" i="7"/>
  <c r="G40" i="7"/>
  <c r="G41" i="7"/>
  <c r="G42" i="7"/>
  <c r="G43" i="7"/>
  <c r="G44" i="7"/>
  <c r="J44" i="7" s="1"/>
  <c r="G45" i="7"/>
  <c r="G46" i="7"/>
  <c r="G47" i="7"/>
  <c r="J47" i="7" s="1"/>
  <c r="G48" i="7"/>
  <c r="J48" i="7" s="1"/>
  <c r="J42" i="7"/>
  <c r="J43" i="7"/>
  <c r="H9" i="6"/>
  <c r="D38" i="4"/>
  <c r="G38" i="4"/>
  <c r="R63" i="11"/>
  <c r="R65" i="11"/>
  <c r="Q63" i="11"/>
  <c r="Q65" i="11"/>
  <c r="P63" i="11"/>
  <c r="P65" i="11"/>
  <c r="M63" i="11"/>
  <c r="M65" i="11"/>
  <c r="I63" i="11"/>
  <c r="I65" i="11"/>
  <c r="H63" i="11"/>
  <c r="H65" i="11"/>
  <c r="G63" i="11"/>
  <c r="G65" i="11"/>
  <c r="R47" i="11"/>
  <c r="R48" i="11"/>
  <c r="R49" i="11"/>
  <c r="Q47" i="11"/>
  <c r="Q48" i="11"/>
  <c r="Q49" i="11"/>
  <c r="P47" i="11"/>
  <c r="P48" i="11"/>
  <c r="P49" i="11"/>
  <c r="M47" i="11"/>
  <c r="M48" i="11"/>
  <c r="M49" i="11"/>
  <c r="G46" i="11"/>
  <c r="G47" i="11"/>
  <c r="J47" i="11" s="1"/>
  <c r="G48" i="11"/>
  <c r="J48" i="11" s="1"/>
  <c r="G49" i="11"/>
  <c r="R33" i="11"/>
  <c r="R34" i="11"/>
  <c r="R35" i="11"/>
  <c r="Q33" i="11"/>
  <c r="Q34" i="11"/>
  <c r="Q35" i="11"/>
  <c r="P33" i="11"/>
  <c r="P34" i="11"/>
  <c r="P35" i="11"/>
  <c r="M34" i="11"/>
  <c r="M35" i="11"/>
  <c r="I33" i="11"/>
  <c r="I34" i="11"/>
  <c r="I35" i="11"/>
  <c r="H33" i="11"/>
  <c r="H34" i="11"/>
  <c r="H35" i="11"/>
  <c r="G33" i="11"/>
  <c r="G34" i="11"/>
  <c r="G35" i="11"/>
  <c r="R18" i="11"/>
  <c r="R19" i="11"/>
  <c r="Q18" i="11"/>
  <c r="Q19" i="11"/>
  <c r="P18" i="11"/>
  <c r="P19" i="11"/>
  <c r="M18" i="11"/>
  <c r="M19" i="11"/>
  <c r="I18" i="11"/>
  <c r="I19" i="11"/>
  <c r="H18" i="11"/>
  <c r="H19" i="11"/>
  <c r="G18" i="11"/>
  <c r="G19" i="11"/>
  <c r="R122" i="10"/>
  <c r="R123" i="10"/>
  <c r="R124" i="10"/>
  <c r="R125" i="10"/>
  <c r="R126" i="10"/>
  <c r="R127" i="10"/>
  <c r="Q122" i="10"/>
  <c r="Q123" i="10"/>
  <c r="Q124" i="10"/>
  <c r="Q125" i="10"/>
  <c r="Q126" i="10"/>
  <c r="Q127" i="10"/>
  <c r="P122" i="10"/>
  <c r="P123" i="10"/>
  <c r="P124" i="10"/>
  <c r="P125" i="10"/>
  <c r="P126" i="10"/>
  <c r="P127" i="10"/>
  <c r="M122" i="10"/>
  <c r="M123" i="10"/>
  <c r="M124" i="10"/>
  <c r="M125" i="10"/>
  <c r="M126" i="10"/>
  <c r="M127" i="10"/>
  <c r="H122" i="10"/>
  <c r="H123" i="10"/>
  <c r="H124" i="10"/>
  <c r="H125" i="10"/>
  <c r="H126" i="10"/>
  <c r="H127" i="10"/>
  <c r="I120" i="10"/>
  <c r="I121" i="10"/>
  <c r="I122" i="10"/>
  <c r="I123" i="10"/>
  <c r="I124" i="10"/>
  <c r="I125" i="10"/>
  <c r="I126" i="10"/>
  <c r="I127" i="10"/>
  <c r="G120" i="10"/>
  <c r="G121" i="10"/>
  <c r="G122" i="10"/>
  <c r="G123" i="10"/>
  <c r="G124" i="10"/>
  <c r="G125" i="10"/>
  <c r="G126" i="10"/>
  <c r="G127" i="10"/>
  <c r="D120" i="10"/>
  <c r="D121" i="10"/>
  <c r="D122" i="10"/>
  <c r="D123" i="10"/>
  <c r="J123" i="10" s="1"/>
  <c r="D124" i="10"/>
  <c r="J124" i="10" s="1"/>
  <c r="D125" i="10"/>
  <c r="J125" i="10" s="1"/>
  <c r="D126" i="10"/>
  <c r="D127" i="10"/>
  <c r="J127" i="10" s="1"/>
  <c r="R91" i="10"/>
  <c r="R92" i="10"/>
  <c r="R93" i="10"/>
  <c r="Q91" i="10"/>
  <c r="Q92" i="10"/>
  <c r="Q93" i="10"/>
  <c r="P91" i="10"/>
  <c r="P92" i="10"/>
  <c r="P93" i="10"/>
  <c r="M91" i="10"/>
  <c r="S91" i="10" s="1"/>
  <c r="M92" i="10"/>
  <c r="M93" i="10"/>
  <c r="I88" i="10"/>
  <c r="I89" i="10"/>
  <c r="I90" i="10"/>
  <c r="I91" i="10"/>
  <c r="I92" i="10"/>
  <c r="I93" i="10"/>
  <c r="H88" i="10"/>
  <c r="H89" i="10"/>
  <c r="H90" i="10"/>
  <c r="H91" i="10"/>
  <c r="H92" i="10"/>
  <c r="H93" i="10"/>
  <c r="G93" i="10"/>
  <c r="G88" i="10"/>
  <c r="G89" i="10"/>
  <c r="G90" i="10"/>
  <c r="G91" i="10"/>
  <c r="G92" i="10"/>
  <c r="D91" i="10"/>
  <c r="D92" i="10"/>
  <c r="D93" i="10"/>
  <c r="R61" i="10"/>
  <c r="R62" i="10"/>
  <c r="R63" i="10"/>
  <c r="R64" i="10"/>
  <c r="Q61" i="10"/>
  <c r="Q62" i="10"/>
  <c r="Q63" i="10"/>
  <c r="Q64" i="10"/>
  <c r="P61" i="10"/>
  <c r="P62" i="10"/>
  <c r="P63" i="10"/>
  <c r="P64" i="10"/>
  <c r="M61" i="10"/>
  <c r="S61" i="10" s="1"/>
  <c r="M62" i="10"/>
  <c r="S62" i="10" s="1"/>
  <c r="M63" i="10"/>
  <c r="M64" i="10"/>
  <c r="I61" i="10"/>
  <c r="I62" i="10"/>
  <c r="I63" i="10"/>
  <c r="I64" i="10"/>
  <c r="H61" i="10"/>
  <c r="H62" i="10"/>
  <c r="H63" i="10"/>
  <c r="H64" i="10"/>
  <c r="G61" i="10"/>
  <c r="G62" i="10"/>
  <c r="G63" i="10"/>
  <c r="G64" i="10"/>
  <c r="D64" i="10"/>
  <c r="R53" i="10"/>
  <c r="R54" i="10"/>
  <c r="Q53" i="10"/>
  <c r="Q54" i="10"/>
  <c r="M53" i="10"/>
  <c r="S53" i="10" s="1"/>
  <c r="M54" i="10"/>
  <c r="S54" i="10" s="1"/>
  <c r="I53" i="10"/>
  <c r="I54" i="10"/>
  <c r="H53" i="10"/>
  <c r="H54" i="10"/>
  <c r="G53" i="10"/>
  <c r="G54" i="10"/>
  <c r="D53" i="10"/>
  <c r="D54" i="10"/>
  <c r="R32" i="10"/>
  <c r="R33" i="10"/>
  <c r="R34" i="10"/>
  <c r="R35" i="10"/>
  <c r="R36" i="10"/>
  <c r="R37" i="10"/>
  <c r="R38" i="10"/>
  <c r="R39" i="10"/>
  <c r="R40" i="10"/>
  <c r="Q32" i="10"/>
  <c r="Q33" i="10"/>
  <c r="Q34" i="10"/>
  <c r="Q35" i="10"/>
  <c r="Q36" i="10"/>
  <c r="Q37" i="10"/>
  <c r="Q38" i="10"/>
  <c r="Q39" i="10"/>
  <c r="Q40" i="10"/>
  <c r="P32" i="10"/>
  <c r="P33" i="10"/>
  <c r="P34" i="10"/>
  <c r="P35" i="10"/>
  <c r="P36" i="10"/>
  <c r="P37" i="10"/>
  <c r="P38" i="10"/>
  <c r="P39" i="10"/>
  <c r="P40" i="10"/>
  <c r="M32" i="10"/>
  <c r="M33" i="10"/>
  <c r="M34" i="10"/>
  <c r="M35" i="10"/>
  <c r="M36" i="10"/>
  <c r="M37" i="10"/>
  <c r="M38" i="10"/>
  <c r="M39" i="10"/>
  <c r="M40" i="10"/>
  <c r="I32" i="10"/>
  <c r="I33" i="10"/>
  <c r="I34" i="10"/>
  <c r="I35" i="10"/>
  <c r="I36" i="10"/>
  <c r="I37" i="10"/>
  <c r="I38" i="10"/>
  <c r="I39" i="10"/>
  <c r="I40" i="10"/>
  <c r="H32" i="10"/>
  <c r="H33" i="10"/>
  <c r="H34" i="10"/>
  <c r="H35" i="10"/>
  <c r="H36" i="10"/>
  <c r="H37" i="10"/>
  <c r="H38" i="10"/>
  <c r="H39" i="10"/>
  <c r="H40" i="10"/>
  <c r="G32" i="10"/>
  <c r="G33" i="10"/>
  <c r="G34" i="10"/>
  <c r="G35" i="10"/>
  <c r="G36" i="10"/>
  <c r="G37" i="10"/>
  <c r="G38" i="10"/>
  <c r="G39" i="10"/>
  <c r="G40" i="10"/>
  <c r="D32" i="10"/>
  <c r="D33" i="10"/>
  <c r="D34" i="10"/>
  <c r="D35" i="10"/>
  <c r="D36" i="10"/>
  <c r="D37" i="10"/>
  <c r="D38" i="10"/>
  <c r="D39" i="10"/>
  <c r="D40" i="10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M429" i="9"/>
  <c r="M430" i="9"/>
  <c r="M431" i="9"/>
  <c r="M432" i="9"/>
  <c r="S432" i="9" s="1"/>
  <c r="M433" i="9"/>
  <c r="M434" i="9"/>
  <c r="M435" i="9"/>
  <c r="M436" i="9"/>
  <c r="S436" i="9" s="1"/>
  <c r="M437" i="9"/>
  <c r="M438" i="9"/>
  <c r="M439" i="9"/>
  <c r="M440" i="9"/>
  <c r="S440" i="9" s="1"/>
  <c r="M441" i="9"/>
  <c r="M442" i="9"/>
  <c r="M443" i="9"/>
  <c r="M444" i="9"/>
  <c r="S444" i="9" s="1"/>
  <c r="M445" i="9"/>
  <c r="M446" i="9"/>
  <c r="M447" i="9"/>
  <c r="M448" i="9"/>
  <c r="S448" i="9" s="1"/>
  <c r="M449" i="9"/>
  <c r="M450" i="9"/>
  <c r="M451" i="9"/>
  <c r="M452" i="9"/>
  <c r="S452" i="9" s="1"/>
  <c r="M453" i="9"/>
  <c r="M454" i="9"/>
  <c r="M455" i="9"/>
  <c r="M456" i="9"/>
  <c r="S456" i="9" s="1"/>
  <c r="M457" i="9"/>
  <c r="M458" i="9"/>
  <c r="M459" i="9"/>
  <c r="M460" i="9"/>
  <c r="S460" i="9" s="1"/>
  <c r="M461" i="9"/>
  <c r="M462" i="9"/>
  <c r="M463" i="9"/>
  <c r="M464" i="9"/>
  <c r="S464" i="9" s="1"/>
  <c r="M465" i="9"/>
  <c r="M466" i="9"/>
  <c r="M467" i="9"/>
  <c r="M468" i="9"/>
  <c r="S468" i="9" s="1"/>
  <c r="M469" i="9"/>
  <c r="M470" i="9"/>
  <c r="M471" i="9"/>
  <c r="M472" i="9"/>
  <c r="S472" i="9" s="1"/>
  <c r="M473" i="9"/>
  <c r="M474" i="9"/>
  <c r="M475" i="9"/>
  <c r="M476" i="9"/>
  <c r="S476" i="9" s="1"/>
  <c r="M477" i="9"/>
  <c r="M478" i="9"/>
  <c r="M479" i="9"/>
  <c r="M480" i="9"/>
  <c r="S480" i="9" s="1"/>
  <c r="M481" i="9"/>
  <c r="M482" i="9"/>
  <c r="M483" i="9"/>
  <c r="M484" i="9"/>
  <c r="S484" i="9" s="1"/>
  <c r="M485" i="9"/>
  <c r="M486" i="9"/>
  <c r="M487" i="9"/>
  <c r="M488" i="9"/>
  <c r="S488" i="9" s="1"/>
  <c r="M489" i="9"/>
  <c r="M490" i="9"/>
  <c r="J429" i="9"/>
  <c r="J430" i="9"/>
  <c r="J433" i="9"/>
  <c r="J434" i="9"/>
  <c r="J437" i="9"/>
  <c r="J438" i="9"/>
  <c r="J441" i="9"/>
  <c r="J442" i="9"/>
  <c r="J445" i="9"/>
  <c r="J446" i="9"/>
  <c r="J449" i="9"/>
  <c r="J450" i="9"/>
  <c r="J453" i="9"/>
  <c r="J454" i="9"/>
  <c r="J457" i="9"/>
  <c r="J458" i="9"/>
  <c r="J461" i="9"/>
  <c r="J462" i="9"/>
  <c r="J465" i="9"/>
  <c r="J466" i="9"/>
  <c r="J469" i="9"/>
  <c r="J470" i="9"/>
  <c r="J473" i="9"/>
  <c r="J474" i="9"/>
  <c r="J477" i="9"/>
  <c r="J478" i="9"/>
  <c r="J481" i="9"/>
  <c r="J482" i="9"/>
  <c r="J485" i="9"/>
  <c r="J486" i="9"/>
  <c r="J489" i="9"/>
  <c r="J490" i="9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45" i="8"/>
  <c r="R146" i="8"/>
  <c r="R147" i="8"/>
  <c r="R148" i="8"/>
  <c r="R149" i="8"/>
  <c r="R150" i="8"/>
  <c r="R151" i="8"/>
  <c r="R152" i="8"/>
  <c r="R153" i="8"/>
  <c r="R154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46" i="8"/>
  <c r="Q147" i="8"/>
  <c r="Q148" i="8"/>
  <c r="Q149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46" i="8"/>
  <c r="P147" i="8"/>
  <c r="P148" i="8"/>
  <c r="P149" i="8"/>
  <c r="P150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47" i="8"/>
  <c r="M148" i="8"/>
  <c r="M149" i="8"/>
  <c r="M150" i="8"/>
  <c r="M151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46" i="8"/>
  <c r="I147" i="8"/>
  <c r="I148" i="8"/>
  <c r="I149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46" i="8"/>
  <c r="H147" i="8"/>
  <c r="H148" i="8"/>
  <c r="H149" i="8"/>
  <c r="H150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46" i="8"/>
  <c r="G147" i="8"/>
  <c r="G148" i="8"/>
  <c r="G149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47" i="8"/>
  <c r="D148" i="8"/>
  <c r="D149" i="8"/>
  <c r="D150" i="8"/>
  <c r="D146" i="8"/>
  <c r="M40" i="7"/>
  <c r="J38" i="7"/>
  <c r="J39" i="7"/>
  <c r="R19" i="6"/>
  <c r="Q19" i="6"/>
  <c r="P19" i="6"/>
  <c r="M19" i="6"/>
  <c r="G19" i="6"/>
  <c r="S126" i="10" l="1"/>
  <c r="S40" i="7"/>
  <c r="J64" i="10"/>
  <c r="J120" i="10"/>
  <c r="J38" i="10"/>
  <c r="J34" i="10"/>
  <c r="S489" i="9"/>
  <c r="S485" i="9"/>
  <c r="S481" i="9"/>
  <c r="S477" i="9"/>
  <c r="S473" i="9"/>
  <c r="S469" i="9"/>
  <c r="S465" i="9"/>
  <c r="S461" i="9"/>
  <c r="S457" i="9"/>
  <c r="S453" i="9"/>
  <c r="S449" i="9"/>
  <c r="S445" i="9"/>
  <c r="S441" i="9"/>
  <c r="S437" i="9"/>
  <c r="S433" i="9"/>
  <c r="S429" i="9"/>
  <c r="S63" i="11"/>
  <c r="S19" i="11"/>
  <c r="S35" i="11"/>
  <c r="S49" i="11"/>
  <c r="J33" i="11"/>
  <c r="J19" i="11"/>
  <c r="S122" i="10"/>
  <c r="S125" i="10"/>
  <c r="J121" i="10"/>
  <c r="S179" i="8"/>
  <c r="J19" i="6"/>
  <c r="S42" i="7"/>
  <c r="S45" i="7"/>
  <c r="S41" i="7"/>
  <c r="J40" i="7"/>
  <c r="J45" i="7"/>
  <c r="J41" i="7"/>
  <c r="S19" i="6"/>
  <c r="S65" i="11"/>
  <c r="S18" i="11"/>
  <c r="S34" i="11"/>
  <c r="S48" i="11"/>
  <c r="S47" i="11"/>
  <c r="J49" i="11"/>
  <c r="J65" i="11"/>
  <c r="J46" i="11"/>
  <c r="J63" i="11"/>
  <c r="S63" i="10"/>
  <c r="S92" i="10"/>
  <c r="S124" i="10"/>
  <c r="S93" i="10"/>
  <c r="S127" i="10"/>
  <c r="S123" i="10"/>
  <c r="J126" i="10"/>
  <c r="J122" i="10"/>
  <c r="J39" i="10"/>
  <c r="J35" i="10"/>
  <c r="J54" i="10"/>
  <c r="J53" i="10"/>
  <c r="J91" i="10"/>
  <c r="S487" i="9"/>
  <c r="S483" i="9"/>
  <c r="S479" i="9"/>
  <c r="S475" i="9"/>
  <c r="S471" i="9"/>
  <c r="S467" i="9"/>
  <c r="S463" i="9"/>
  <c r="S459" i="9"/>
  <c r="S455" i="9"/>
  <c r="S451" i="9"/>
  <c r="S447" i="9"/>
  <c r="S443" i="9"/>
  <c r="S439" i="9"/>
  <c r="S435" i="9"/>
  <c r="S431" i="9"/>
  <c r="S490" i="9"/>
  <c r="S486" i="9"/>
  <c r="S482" i="9"/>
  <c r="S478" i="9"/>
  <c r="S474" i="9"/>
  <c r="S470" i="9"/>
  <c r="S466" i="9"/>
  <c r="S462" i="9"/>
  <c r="S458" i="9"/>
  <c r="S454" i="9"/>
  <c r="S450" i="9"/>
  <c r="S446" i="9"/>
  <c r="S442" i="9"/>
  <c r="S438" i="9"/>
  <c r="S434" i="9"/>
  <c r="S430" i="9"/>
  <c r="J46" i="7"/>
  <c r="S48" i="7"/>
  <c r="S44" i="7"/>
  <c r="S47" i="7"/>
  <c r="S43" i="7"/>
  <c r="J35" i="11"/>
  <c r="J18" i="11"/>
  <c r="J34" i="11"/>
  <c r="J93" i="10"/>
  <c r="J37" i="10"/>
  <c r="J33" i="10"/>
  <c r="J40" i="10"/>
  <c r="J36" i="10"/>
  <c r="J32" i="10"/>
  <c r="J92" i="10"/>
  <c r="S39" i="10"/>
  <c r="S35" i="10"/>
  <c r="S64" i="10"/>
  <c r="S37" i="10"/>
  <c r="S33" i="10"/>
  <c r="S38" i="10"/>
  <c r="S34" i="10"/>
  <c r="S40" i="10"/>
  <c r="S36" i="10"/>
  <c r="S32" i="10"/>
  <c r="J488" i="9"/>
  <c r="J484" i="9"/>
  <c r="J480" i="9"/>
  <c r="J476" i="9"/>
  <c r="J472" i="9"/>
  <c r="J468" i="9"/>
  <c r="J464" i="9"/>
  <c r="J460" i="9"/>
  <c r="J456" i="9"/>
  <c r="J452" i="9"/>
  <c r="J448" i="9"/>
  <c r="J444" i="9"/>
  <c r="J440" i="9"/>
  <c r="J436" i="9"/>
  <c r="J432" i="9"/>
  <c r="J487" i="9"/>
  <c r="J483" i="9"/>
  <c r="J479" i="9"/>
  <c r="J475" i="9"/>
  <c r="J471" i="9"/>
  <c r="J467" i="9"/>
  <c r="J463" i="9"/>
  <c r="J459" i="9"/>
  <c r="J455" i="9"/>
  <c r="J451" i="9"/>
  <c r="J447" i="9"/>
  <c r="J443" i="9"/>
  <c r="J439" i="9"/>
  <c r="J435" i="9"/>
  <c r="J431" i="9"/>
  <c r="J185" i="8"/>
  <c r="S185" i="8"/>
  <c r="J181" i="8"/>
  <c r="J177" i="8"/>
  <c r="J173" i="8"/>
  <c r="J169" i="8"/>
  <c r="J164" i="8"/>
  <c r="J160" i="8"/>
  <c r="J156" i="8"/>
  <c r="J152" i="8"/>
  <c r="S181" i="8"/>
  <c r="S177" i="8"/>
  <c r="S173" i="8"/>
  <c r="S169" i="8"/>
  <c r="S164" i="8"/>
  <c r="S160" i="8"/>
  <c r="S156" i="8"/>
  <c r="S152" i="8"/>
  <c r="J196" i="8"/>
  <c r="J192" i="8"/>
  <c r="J188" i="8"/>
  <c r="S192" i="8"/>
  <c r="S188" i="8"/>
  <c r="J148" i="8"/>
  <c r="S148" i="8"/>
  <c r="J197" i="8"/>
  <c r="J193" i="8"/>
  <c r="J189" i="8"/>
  <c r="J186" i="8"/>
  <c r="S197" i="8"/>
  <c r="S193" i="8"/>
  <c r="S149" i="8"/>
  <c r="J146" i="8"/>
  <c r="J190" i="8"/>
  <c r="J184" i="8"/>
  <c r="J183" i="8"/>
  <c r="J179" i="8"/>
  <c r="J175" i="8"/>
  <c r="J171" i="8"/>
  <c r="J166" i="8"/>
  <c r="J162" i="8"/>
  <c r="J158" i="8"/>
  <c r="J154" i="8"/>
  <c r="S194" i="8"/>
  <c r="S190" i="8"/>
  <c r="S184" i="8"/>
  <c r="S183" i="8"/>
  <c r="S175" i="8"/>
  <c r="S171" i="8"/>
  <c r="S166" i="8"/>
  <c r="S162" i="8"/>
  <c r="S158" i="8"/>
  <c r="S154" i="8"/>
  <c r="J150" i="8"/>
  <c r="J195" i="8"/>
  <c r="J151" i="8"/>
  <c r="S195" i="8"/>
  <c r="S191" i="8"/>
  <c r="S187" i="8"/>
  <c r="S180" i="8"/>
  <c r="S176" i="8"/>
  <c r="S172" i="8"/>
  <c r="S168" i="8"/>
  <c r="S167" i="8"/>
  <c r="S163" i="8"/>
  <c r="S159" i="8"/>
  <c r="S155" i="8"/>
  <c r="S150" i="8"/>
  <c r="J147" i="8"/>
  <c r="S151" i="8"/>
  <c r="J182" i="8"/>
  <c r="J178" i="8"/>
  <c r="J174" i="8"/>
  <c r="J170" i="8"/>
  <c r="J165" i="8"/>
  <c r="J161" i="8"/>
  <c r="J157" i="8"/>
  <c r="J153" i="8"/>
  <c r="J191" i="8"/>
  <c r="J187" i="8"/>
  <c r="J176" i="8"/>
  <c r="J167" i="8"/>
  <c r="J159" i="8"/>
  <c r="J194" i="8"/>
  <c r="J149" i="8"/>
  <c r="J180" i="8"/>
  <c r="J172" i="8"/>
  <c r="J168" i="8"/>
  <c r="J163" i="8"/>
  <c r="J155" i="8"/>
  <c r="S196" i="8"/>
  <c r="S147" i="8"/>
  <c r="S189" i="8"/>
  <c r="S186" i="8"/>
  <c r="S182" i="8"/>
  <c r="S178" i="8"/>
  <c r="S174" i="8"/>
  <c r="S170" i="8"/>
  <c r="S165" i="8"/>
  <c r="S161" i="8"/>
  <c r="S157" i="8"/>
  <c r="S153" i="8"/>
  <c r="R9" i="11"/>
  <c r="R10" i="11"/>
  <c r="R11" i="11"/>
  <c r="R12" i="11"/>
  <c r="R13" i="11"/>
  <c r="R14" i="11"/>
  <c r="R15" i="11"/>
  <c r="R16" i="11"/>
  <c r="R17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6" i="11"/>
  <c r="R37" i="11"/>
  <c r="R38" i="11"/>
  <c r="R39" i="11"/>
  <c r="R40" i="11"/>
  <c r="R41" i="11"/>
  <c r="R42" i="11"/>
  <c r="R43" i="11"/>
  <c r="R44" i="11"/>
  <c r="R45" i="11"/>
  <c r="R46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6" i="11"/>
  <c r="R8" i="11"/>
  <c r="Q9" i="11"/>
  <c r="Q10" i="11"/>
  <c r="Q11" i="11"/>
  <c r="Q12" i="11"/>
  <c r="Q13" i="11"/>
  <c r="Q14" i="11"/>
  <c r="Q15" i="11"/>
  <c r="Q16" i="11"/>
  <c r="Q17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6" i="11"/>
  <c r="Q37" i="11"/>
  <c r="Q38" i="11"/>
  <c r="Q39" i="11"/>
  <c r="Q40" i="11"/>
  <c r="Q41" i="11"/>
  <c r="Q42" i="11"/>
  <c r="Q43" i="11"/>
  <c r="Q44" i="11"/>
  <c r="Q45" i="11"/>
  <c r="Q46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6" i="11"/>
  <c r="Q8" i="11"/>
  <c r="P9" i="11"/>
  <c r="P10" i="11"/>
  <c r="P11" i="11"/>
  <c r="P12" i="11"/>
  <c r="P13" i="11"/>
  <c r="P14" i="11"/>
  <c r="P15" i="11"/>
  <c r="P16" i="11"/>
  <c r="P17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6" i="11"/>
  <c r="P37" i="11"/>
  <c r="P38" i="11"/>
  <c r="P39" i="11"/>
  <c r="P40" i="11"/>
  <c r="P41" i="11"/>
  <c r="P42" i="11"/>
  <c r="P43" i="11"/>
  <c r="P44" i="11"/>
  <c r="P45" i="11"/>
  <c r="P46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6" i="11"/>
  <c r="P8" i="11"/>
  <c r="M9" i="11"/>
  <c r="M10" i="11"/>
  <c r="M11" i="11"/>
  <c r="M12" i="11"/>
  <c r="M13" i="11"/>
  <c r="M14" i="11"/>
  <c r="M15" i="11"/>
  <c r="M16" i="11"/>
  <c r="M17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S33" i="11" s="1"/>
  <c r="M36" i="11"/>
  <c r="M37" i="11"/>
  <c r="M38" i="11"/>
  <c r="M39" i="11"/>
  <c r="M40" i="11"/>
  <c r="M41" i="11"/>
  <c r="M42" i="11"/>
  <c r="M43" i="11"/>
  <c r="M44" i="11"/>
  <c r="M45" i="11"/>
  <c r="M46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6" i="11"/>
  <c r="M8" i="11"/>
  <c r="I9" i="11"/>
  <c r="I10" i="11"/>
  <c r="I11" i="11"/>
  <c r="I12" i="11"/>
  <c r="I13" i="11"/>
  <c r="I14" i="11"/>
  <c r="I15" i="11"/>
  <c r="I16" i="11"/>
  <c r="I17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6" i="11"/>
  <c r="I37" i="11"/>
  <c r="I38" i="11"/>
  <c r="I39" i="11"/>
  <c r="I40" i="11"/>
  <c r="I41" i="11"/>
  <c r="I42" i="11"/>
  <c r="I43" i="11"/>
  <c r="I44" i="11"/>
  <c r="I45" i="11"/>
  <c r="I46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6" i="11"/>
  <c r="I8" i="11"/>
  <c r="H9" i="11"/>
  <c r="H10" i="11"/>
  <c r="H11" i="11"/>
  <c r="H12" i="11"/>
  <c r="H13" i="11"/>
  <c r="H14" i="11"/>
  <c r="H15" i="11"/>
  <c r="H16" i="11"/>
  <c r="H17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6" i="11"/>
  <c r="H37" i="11"/>
  <c r="H38" i="11"/>
  <c r="H39" i="11"/>
  <c r="H40" i="11"/>
  <c r="H41" i="11"/>
  <c r="H42" i="11"/>
  <c r="H43" i="11"/>
  <c r="H44" i="11"/>
  <c r="H45" i="11"/>
  <c r="H46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6" i="11"/>
  <c r="H8" i="11"/>
  <c r="G9" i="11"/>
  <c r="G10" i="11"/>
  <c r="G11" i="11"/>
  <c r="G12" i="11"/>
  <c r="G13" i="11"/>
  <c r="G14" i="11"/>
  <c r="G15" i="11"/>
  <c r="G16" i="11"/>
  <c r="G17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6" i="11"/>
  <c r="G37" i="11"/>
  <c r="G38" i="11"/>
  <c r="G39" i="11"/>
  <c r="G40" i="11"/>
  <c r="G41" i="11"/>
  <c r="G42" i="11"/>
  <c r="G43" i="11"/>
  <c r="G44" i="11"/>
  <c r="G45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6" i="11"/>
  <c r="G8" i="11"/>
  <c r="D8" i="11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5" i="10"/>
  <c r="R56" i="10"/>
  <c r="R57" i="10"/>
  <c r="R58" i="10"/>
  <c r="R59" i="10"/>
  <c r="R60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8" i="10"/>
  <c r="R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5" i="10"/>
  <c r="Q56" i="10"/>
  <c r="Q57" i="10"/>
  <c r="Q58" i="10"/>
  <c r="Q59" i="10"/>
  <c r="Q60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8" i="10"/>
  <c r="Q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5" i="10"/>
  <c r="P56" i="10"/>
  <c r="P57" i="10"/>
  <c r="P58" i="10"/>
  <c r="P59" i="10"/>
  <c r="P60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8" i="10"/>
  <c r="P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5" i="10"/>
  <c r="M56" i="10"/>
  <c r="M57" i="10"/>
  <c r="M58" i="10"/>
  <c r="M59" i="10"/>
  <c r="M60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8" i="10"/>
  <c r="M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5" i="10"/>
  <c r="I56" i="10"/>
  <c r="I57" i="10"/>
  <c r="I58" i="10"/>
  <c r="I59" i="10"/>
  <c r="I60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8" i="10"/>
  <c r="I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5" i="10"/>
  <c r="H56" i="10"/>
  <c r="H57" i="10"/>
  <c r="H58" i="10"/>
  <c r="H59" i="10"/>
  <c r="H60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8" i="10"/>
  <c r="H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5" i="10"/>
  <c r="G56" i="10"/>
  <c r="G57" i="10"/>
  <c r="G58" i="10"/>
  <c r="G59" i="10"/>
  <c r="G60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8" i="10"/>
  <c r="G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5" i="10"/>
  <c r="D56" i="10"/>
  <c r="D57" i="10"/>
  <c r="D58" i="10"/>
  <c r="D59" i="10"/>
  <c r="D60" i="10"/>
  <c r="D61" i="10"/>
  <c r="J61" i="10" s="1"/>
  <c r="D62" i="10"/>
  <c r="J62" i="10" s="1"/>
  <c r="D63" i="10"/>
  <c r="J63" i="10" s="1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J88" i="10" s="1"/>
  <c r="D89" i="10"/>
  <c r="J89" i="10" s="1"/>
  <c r="D90" i="10"/>
  <c r="J90" i="10" s="1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8" i="10"/>
  <c r="D8" i="10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8" i="9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S146" i="8" s="1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S38" i="7" s="1"/>
  <c r="M39" i="7"/>
  <c r="S39" i="7" s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R18" i="6"/>
  <c r="Q18" i="6"/>
  <c r="P18" i="6"/>
  <c r="M18" i="6"/>
  <c r="G18" i="6"/>
  <c r="D18" i="6"/>
  <c r="I8" i="9"/>
  <c r="H8" i="9"/>
  <c r="G8" i="9"/>
  <c r="J15" i="9"/>
  <c r="J19" i="9"/>
  <c r="J23" i="9"/>
  <c r="J27" i="9"/>
  <c r="J31" i="9"/>
  <c r="J35" i="9"/>
  <c r="J39" i="9"/>
  <c r="J43" i="9"/>
  <c r="J47" i="9"/>
  <c r="J51" i="9"/>
  <c r="J55" i="9"/>
  <c r="J59" i="9"/>
  <c r="J63" i="9"/>
  <c r="J67" i="9"/>
  <c r="J71" i="9"/>
  <c r="J75" i="9"/>
  <c r="J79" i="9"/>
  <c r="J83" i="9"/>
  <c r="J87" i="9"/>
  <c r="J91" i="9"/>
  <c r="J95" i="9"/>
  <c r="J99" i="9"/>
  <c r="J103" i="9"/>
  <c r="D8" i="9"/>
  <c r="R10" i="6"/>
  <c r="R11" i="6"/>
  <c r="R12" i="6"/>
  <c r="R13" i="6"/>
  <c r="R14" i="6"/>
  <c r="R15" i="6"/>
  <c r="R16" i="6"/>
  <c r="R17" i="6"/>
  <c r="R9" i="6"/>
  <c r="Q10" i="6"/>
  <c r="Q11" i="6"/>
  <c r="Q12" i="6"/>
  <c r="Q13" i="6"/>
  <c r="Q14" i="6"/>
  <c r="Q15" i="6"/>
  <c r="Q16" i="6"/>
  <c r="Q17" i="6"/>
  <c r="Q9" i="6"/>
  <c r="P10" i="6"/>
  <c r="P11" i="6"/>
  <c r="P12" i="6"/>
  <c r="P13" i="6"/>
  <c r="P14" i="6"/>
  <c r="P15" i="6"/>
  <c r="P16" i="6"/>
  <c r="P17" i="6"/>
  <c r="P9" i="6"/>
  <c r="M10" i="6"/>
  <c r="M11" i="6"/>
  <c r="M12" i="6"/>
  <c r="M13" i="6"/>
  <c r="M14" i="6"/>
  <c r="M15" i="6"/>
  <c r="M16" i="6"/>
  <c r="M17" i="6"/>
  <c r="M9" i="6"/>
  <c r="I10" i="6"/>
  <c r="I11" i="6"/>
  <c r="I12" i="6"/>
  <c r="I13" i="6"/>
  <c r="I14" i="6"/>
  <c r="I15" i="6"/>
  <c r="I16" i="6"/>
  <c r="I17" i="6"/>
  <c r="I9" i="6"/>
  <c r="H10" i="6"/>
  <c r="H11" i="6"/>
  <c r="H12" i="6"/>
  <c r="H13" i="6"/>
  <c r="H14" i="6"/>
  <c r="H15" i="6"/>
  <c r="H16" i="6"/>
  <c r="H17" i="6"/>
  <c r="G10" i="6"/>
  <c r="G11" i="6"/>
  <c r="G12" i="6"/>
  <c r="G13" i="6"/>
  <c r="G14" i="6"/>
  <c r="G15" i="6"/>
  <c r="G16" i="6"/>
  <c r="G17" i="6"/>
  <c r="G9" i="6"/>
  <c r="D10" i="6"/>
  <c r="D11" i="6"/>
  <c r="D12" i="6"/>
  <c r="D13" i="6"/>
  <c r="D14" i="6"/>
  <c r="D15" i="6"/>
  <c r="D16" i="6"/>
  <c r="D17" i="6"/>
  <c r="D9" i="6"/>
  <c r="S120" i="10" l="1"/>
  <c r="S116" i="10"/>
  <c r="S112" i="10"/>
  <c r="S108" i="10"/>
  <c r="S104" i="10"/>
  <c r="S100" i="10"/>
  <c r="S96" i="10"/>
  <c r="J86" i="10"/>
  <c r="J74" i="10"/>
  <c r="S425" i="9"/>
  <c r="S421" i="9"/>
  <c r="S417" i="9"/>
  <c r="S413" i="9"/>
  <c r="S409" i="9"/>
  <c r="S405" i="9"/>
  <c r="S401" i="9"/>
  <c r="S397" i="9"/>
  <c r="S393" i="9"/>
  <c r="S389" i="9"/>
  <c r="S385" i="9"/>
  <c r="S381" i="9"/>
  <c r="S377" i="9"/>
  <c r="S373" i="9"/>
  <c r="S369" i="9"/>
  <c r="S365" i="9"/>
  <c r="S361" i="9"/>
  <c r="S357" i="9"/>
  <c r="S353" i="9"/>
  <c r="S349" i="9"/>
  <c r="S345" i="9"/>
  <c r="S341" i="9"/>
  <c r="S337" i="9"/>
  <c r="S333" i="9"/>
  <c r="S329" i="9"/>
  <c r="S325" i="9"/>
  <c r="S321" i="9"/>
  <c r="S317" i="9"/>
  <c r="S313" i="9"/>
  <c r="S309" i="9"/>
  <c r="S305" i="9"/>
  <c r="S301" i="9"/>
  <c r="S297" i="9"/>
  <c r="S293" i="9"/>
  <c r="S289" i="9"/>
  <c r="S285" i="9"/>
  <c r="S281" i="9"/>
  <c r="S277" i="9"/>
  <c r="S273" i="9"/>
  <c r="S269" i="9"/>
  <c r="S265" i="9"/>
  <c r="S261" i="9"/>
  <c r="S257" i="9"/>
  <c r="S253" i="9"/>
  <c r="S249" i="9"/>
  <c r="S245" i="9"/>
  <c r="S241" i="9"/>
  <c r="S237" i="9"/>
  <c r="S233" i="9"/>
  <c r="S229" i="9"/>
  <c r="S225" i="9"/>
  <c r="S221" i="9"/>
  <c r="S217" i="9"/>
  <c r="S213" i="9"/>
  <c r="S209" i="9"/>
  <c r="S205" i="9"/>
  <c r="S201" i="9"/>
  <c r="S197" i="9"/>
  <c r="S193" i="9"/>
  <c r="S189" i="9"/>
  <c r="S185" i="9"/>
  <c r="S181" i="9"/>
  <c r="S177" i="9"/>
  <c r="S173" i="9"/>
  <c r="S169" i="9"/>
  <c r="S165" i="9"/>
  <c r="S161" i="9"/>
  <c r="S157" i="9"/>
  <c r="S153" i="9"/>
  <c r="S149" i="9"/>
  <c r="S145" i="9"/>
  <c r="S141" i="9"/>
  <c r="S137" i="9"/>
  <c r="S133" i="9"/>
  <c r="S129" i="9"/>
  <c r="S125" i="9"/>
  <c r="S121" i="9"/>
  <c r="S117" i="9"/>
  <c r="S113" i="9"/>
  <c r="S109" i="9"/>
  <c r="S105" i="9"/>
  <c r="S101" i="9"/>
  <c r="S97" i="9"/>
  <c r="S93" i="9"/>
  <c r="S89" i="9"/>
  <c r="S85" i="9"/>
  <c r="S81" i="9"/>
  <c r="S77" i="9"/>
  <c r="S73" i="9"/>
  <c r="S69" i="9"/>
  <c r="S65" i="9"/>
  <c r="S61" i="9"/>
  <c r="S57" i="9"/>
  <c r="S53" i="9"/>
  <c r="S49" i="9"/>
  <c r="S45" i="9"/>
  <c r="S41" i="9"/>
  <c r="S37" i="9"/>
  <c r="S33" i="9"/>
  <c r="S29" i="9"/>
  <c r="S25" i="9"/>
  <c r="S21" i="9"/>
  <c r="S17" i="9"/>
  <c r="S13" i="9"/>
  <c r="S9" i="9"/>
  <c r="S8" i="9"/>
  <c r="J8" i="9"/>
  <c r="S86" i="10"/>
  <c r="S10" i="6"/>
  <c r="J17" i="6"/>
  <c r="J13" i="6"/>
  <c r="S15" i="6"/>
  <c r="S11" i="6"/>
  <c r="J15" i="6"/>
  <c r="J11" i="6"/>
  <c r="J18" i="6"/>
  <c r="J42" i="11"/>
  <c r="J38" i="11"/>
  <c r="J27" i="11"/>
  <c r="J23" i="11"/>
  <c r="S60" i="11"/>
  <c r="S56" i="11"/>
  <c r="S52" i="11"/>
  <c r="S45" i="11"/>
  <c r="S41" i="11"/>
  <c r="S37" i="11"/>
  <c r="J66" i="11"/>
  <c r="S22" i="11"/>
  <c r="S66" i="11"/>
  <c r="S55" i="11"/>
  <c r="S25" i="11"/>
  <c r="S32" i="11"/>
  <c r="S28" i="11"/>
  <c r="S24" i="11"/>
  <c r="S20" i="11"/>
  <c r="S14" i="11"/>
  <c r="S10" i="11"/>
  <c r="S26" i="11"/>
  <c r="S59" i="11"/>
  <c r="S51" i="11"/>
  <c r="S21" i="11"/>
  <c r="S46" i="11"/>
  <c r="S42" i="11"/>
  <c r="S38" i="11"/>
  <c r="S31" i="11"/>
  <c r="S27" i="11"/>
  <c r="S23" i="11"/>
  <c r="S17" i="11"/>
  <c r="S13" i="11"/>
  <c r="S9" i="11"/>
  <c r="J61" i="11"/>
  <c r="J53" i="11"/>
  <c r="J26" i="11"/>
  <c r="J60" i="11"/>
  <c r="J56" i="11"/>
  <c r="J52" i="11"/>
  <c r="J57" i="11"/>
  <c r="J22" i="11"/>
  <c r="S117" i="10"/>
  <c r="S119" i="10"/>
  <c r="S115" i="10"/>
  <c r="S111" i="10"/>
  <c r="S107" i="10"/>
  <c r="S103" i="10"/>
  <c r="S99" i="10"/>
  <c r="S95" i="10"/>
  <c r="S89" i="10"/>
  <c r="S85" i="10"/>
  <c r="S128" i="10"/>
  <c r="S101" i="10"/>
  <c r="J85" i="10"/>
  <c r="S428" i="9"/>
  <c r="S424" i="9"/>
  <c r="S420" i="9"/>
  <c r="S416" i="9"/>
  <c r="S412" i="9"/>
  <c r="S408" i="9"/>
  <c r="S404" i="9"/>
  <c r="S400" i="9"/>
  <c r="S396" i="9"/>
  <c r="S392" i="9"/>
  <c r="S388" i="9"/>
  <c r="S384" i="9"/>
  <c r="S380" i="9"/>
  <c r="S376" i="9"/>
  <c r="S372" i="9"/>
  <c r="S368" i="9"/>
  <c r="S364" i="9"/>
  <c r="S360" i="9"/>
  <c r="S356" i="9"/>
  <c r="S352" i="9"/>
  <c r="S348" i="9"/>
  <c r="S344" i="9"/>
  <c r="S340" i="9"/>
  <c r="S336" i="9"/>
  <c r="S332" i="9"/>
  <c r="S328" i="9"/>
  <c r="S324" i="9"/>
  <c r="S320" i="9"/>
  <c r="S316" i="9"/>
  <c r="S312" i="9"/>
  <c r="S308" i="9"/>
  <c r="S304" i="9"/>
  <c r="S300" i="9"/>
  <c r="S296" i="9"/>
  <c r="S292" i="9"/>
  <c r="S288" i="9"/>
  <c r="S284" i="9"/>
  <c r="S280" i="9"/>
  <c r="S276" i="9"/>
  <c r="S272" i="9"/>
  <c r="S268" i="9"/>
  <c r="S264" i="9"/>
  <c r="S260" i="9"/>
  <c r="S256" i="9"/>
  <c r="S252" i="9"/>
  <c r="S248" i="9"/>
  <c r="S244" i="9"/>
  <c r="S240" i="9"/>
  <c r="S236" i="9"/>
  <c r="S232" i="9"/>
  <c r="S228" i="9"/>
  <c r="S224" i="9"/>
  <c r="S220" i="9"/>
  <c r="S216" i="9"/>
  <c r="S212" i="9"/>
  <c r="S208" i="9"/>
  <c r="S204" i="9"/>
  <c r="S200" i="9"/>
  <c r="S196" i="9"/>
  <c r="S192" i="9"/>
  <c r="S188" i="9"/>
  <c r="S184" i="9"/>
  <c r="S180" i="9"/>
  <c r="S176" i="9"/>
  <c r="S172" i="9"/>
  <c r="S168" i="9"/>
  <c r="S164" i="9"/>
  <c r="S160" i="9"/>
  <c r="S156" i="9"/>
  <c r="S152" i="9"/>
  <c r="S148" i="9"/>
  <c r="S144" i="9"/>
  <c r="S140" i="9"/>
  <c r="S136" i="9"/>
  <c r="S132" i="9"/>
  <c r="S128" i="9"/>
  <c r="S124" i="9"/>
  <c r="S120" i="9"/>
  <c r="S104" i="9"/>
  <c r="S100" i="9"/>
  <c r="S96" i="9"/>
  <c r="S92" i="9"/>
  <c r="S88" i="9"/>
  <c r="S84" i="9"/>
  <c r="S80" i="9"/>
  <c r="S76" i="9"/>
  <c r="S72" i="9"/>
  <c r="S68" i="9"/>
  <c r="S64" i="9"/>
  <c r="S60" i="9"/>
  <c r="S56" i="9"/>
  <c r="S52" i="9"/>
  <c r="S48" i="9"/>
  <c r="S44" i="9"/>
  <c r="S40" i="9"/>
  <c r="S36" i="9"/>
  <c r="S32" i="9"/>
  <c r="S28" i="9"/>
  <c r="S24" i="9"/>
  <c r="S20" i="9"/>
  <c r="S16" i="9"/>
  <c r="S12" i="9"/>
  <c r="S62" i="11"/>
  <c r="S58" i="11"/>
  <c r="S54" i="11"/>
  <c r="S61" i="11"/>
  <c r="S57" i="11"/>
  <c r="S53" i="11"/>
  <c r="S44" i="11"/>
  <c r="S40" i="11"/>
  <c r="S50" i="11"/>
  <c r="S43" i="11"/>
  <c r="S39" i="11"/>
  <c r="J45" i="11"/>
  <c r="J41" i="11"/>
  <c r="J37" i="11"/>
  <c r="J32" i="11"/>
  <c r="J59" i="11"/>
  <c r="J55" i="11"/>
  <c r="J51" i="11"/>
  <c r="J44" i="11"/>
  <c r="J40" i="11"/>
  <c r="J29" i="11"/>
  <c r="J25" i="11"/>
  <c r="J21" i="11"/>
  <c r="J15" i="11"/>
  <c r="J11" i="11"/>
  <c r="S29" i="11"/>
  <c r="S15" i="11"/>
  <c r="S11" i="11"/>
  <c r="J62" i="11"/>
  <c r="J58" i="11"/>
  <c r="J54" i="11"/>
  <c r="J50" i="11"/>
  <c r="J43" i="11"/>
  <c r="J39" i="11"/>
  <c r="J28" i="11"/>
  <c r="J24" i="11"/>
  <c r="S16" i="11"/>
  <c r="S12" i="11"/>
  <c r="J9" i="11"/>
  <c r="J20" i="11"/>
  <c r="J14" i="11"/>
  <c r="J10" i="11"/>
  <c r="S36" i="11"/>
  <c r="S30" i="11"/>
  <c r="J31" i="11"/>
  <c r="J36" i="11"/>
  <c r="J30" i="11"/>
  <c r="J17" i="11"/>
  <c r="J13" i="11"/>
  <c r="J16" i="11"/>
  <c r="J12" i="11"/>
  <c r="S8" i="11"/>
  <c r="J8" i="11"/>
  <c r="S118" i="10"/>
  <c r="S114" i="10"/>
  <c r="S110" i="10"/>
  <c r="S106" i="10"/>
  <c r="S102" i="10"/>
  <c r="S98" i="10"/>
  <c r="S121" i="10"/>
  <c r="S113" i="10"/>
  <c r="S109" i="10"/>
  <c r="S105" i="10"/>
  <c r="S97" i="10"/>
  <c r="J117" i="10"/>
  <c r="J113" i="10"/>
  <c r="J109" i="10"/>
  <c r="J105" i="10"/>
  <c r="J101" i="10"/>
  <c r="J97" i="10"/>
  <c r="J116" i="10"/>
  <c r="J112" i="10"/>
  <c r="J108" i="10"/>
  <c r="J104" i="10"/>
  <c r="J100" i="10"/>
  <c r="J96" i="10"/>
  <c r="J87" i="10"/>
  <c r="J128" i="10"/>
  <c r="J119" i="10"/>
  <c r="J115" i="10"/>
  <c r="J111" i="10"/>
  <c r="J107" i="10"/>
  <c r="J103" i="10"/>
  <c r="J99" i="10"/>
  <c r="J95" i="10"/>
  <c r="J57" i="10"/>
  <c r="S8" i="10"/>
  <c r="J118" i="10"/>
  <c r="J114" i="10"/>
  <c r="J110" i="10"/>
  <c r="J106" i="10"/>
  <c r="J102" i="10"/>
  <c r="J98" i="10"/>
  <c r="J9" i="10"/>
  <c r="S90" i="10"/>
  <c r="J94" i="10"/>
  <c r="S57" i="10"/>
  <c r="S88" i="10"/>
  <c r="S94" i="10"/>
  <c r="S87" i="10"/>
  <c r="S83" i="10"/>
  <c r="S79" i="10"/>
  <c r="S75" i="10"/>
  <c r="S71" i="10"/>
  <c r="S67" i="10"/>
  <c r="J66" i="10"/>
  <c r="J84" i="10"/>
  <c r="J80" i="10"/>
  <c r="J76" i="10"/>
  <c r="J72" i="10"/>
  <c r="J68" i="10"/>
  <c r="J83" i="10"/>
  <c r="J79" i="10"/>
  <c r="J75" i="10"/>
  <c r="J71" i="10"/>
  <c r="J67" i="10"/>
  <c r="J82" i="10"/>
  <c r="J78" i="10"/>
  <c r="J70" i="10"/>
  <c r="J81" i="10"/>
  <c r="J77" i="10"/>
  <c r="J73" i="10"/>
  <c r="J69" i="10"/>
  <c r="J55" i="10"/>
  <c r="J49" i="10"/>
  <c r="J45" i="10"/>
  <c r="J41" i="10"/>
  <c r="J28" i="10"/>
  <c r="J24" i="10"/>
  <c r="J20" i="10"/>
  <c r="J16" i="10"/>
  <c r="J12" i="10"/>
  <c r="J58" i="10"/>
  <c r="J52" i="10"/>
  <c r="J48" i="10"/>
  <c r="J44" i="10"/>
  <c r="J31" i="10"/>
  <c r="J27" i="10"/>
  <c r="J23" i="10"/>
  <c r="J19" i="10"/>
  <c r="J15" i="10"/>
  <c r="J11" i="10"/>
  <c r="S84" i="10"/>
  <c r="S80" i="10"/>
  <c r="S76" i="10"/>
  <c r="S72" i="10"/>
  <c r="S68" i="10"/>
  <c r="S60" i="10"/>
  <c r="S50" i="10"/>
  <c r="S46" i="10"/>
  <c r="S42" i="10"/>
  <c r="S29" i="10"/>
  <c r="S25" i="10"/>
  <c r="S21" i="10"/>
  <c r="S17" i="10"/>
  <c r="S13" i="10"/>
  <c r="S9" i="10"/>
  <c r="S81" i="10"/>
  <c r="S77" i="10"/>
  <c r="S73" i="10"/>
  <c r="S69" i="10"/>
  <c r="S65" i="10"/>
  <c r="S82" i="10"/>
  <c r="S78" i="10"/>
  <c r="S74" i="10"/>
  <c r="S70" i="10"/>
  <c r="S66" i="10"/>
  <c r="S58" i="10"/>
  <c r="S52" i="10"/>
  <c r="S48" i="10"/>
  <c r="S44" i="10"/>
  <c r="J51" i="10"/>
  <c r="J47" i="10"/>
  <c r="J43" i="10"/>
  <c r="J30" i="10"/>
  <c r="J26" i="10"/>
  <c r="J22" i="10"/>
  <c r="J18" i="10"/>
  <c r="J14" i="10"/>
  <c r="J10" i="10"/>
  <c r="S56" i="10"/>
  <c r="J65" i="10"/>
  <c r="J60" i="10"/>
  <c r="J56" i="10"/>
  <c r="S51" i="10"/>
  <c r="S47" i="10"/>
  <c r="S43" i="10"/>
  <c r="S55" i="10"/>
  <c r="S49" i="10"/>
  <c r="S45" i="10"/>
  <c r="S41" i="10"/>
  <c r="S28" i="10"/>
  <c r="S24" i="10"/>
  <c r="S20" i="10"/>
  <c r="S16" i="10"/>
  <c r="S12" i="10"/>
  <c r="S59" i="10"/>
  <c r="J59" i="10"/>
  <c r="J50" i="10"/>
  <c r="J46" i="10"/>
  <c r="J42" i="10"/>
  <c r="S30" i="10"/>
  <c r="S26" i="10"/>
  <c r="S22" i="10"/>
  <c r="S18" i="10"/>
  <c r="S14" i="10"/>
  <c r="S10" i="10"/>
  <c r="S31" i="10"/>
  <c r="S27" i="10"/>
  <c r="S23" i="10"/>
  <c r="S19" i="10"/>
  <c r="S15" i="10"/>
  <c r="S11" i="10"/>
  <c r="J29" i="10"/>
  <c r="J25" i="10"/>
  <c r="J21" i="10"/>
  <c r="J17" i="10"/>
  <c r="J13" i="10"/>
  <c r="J8" i="10"/>
  <c r="S427" i="9"/>
  <c r="S423" i="9"/>
  <c r="S419" i="9"/>
  <c r="S415" i="9"/>
  <c r="S411" i="9"/>
  <c r="S407" i="9"/>
  <c r="S403" i="9"/>
  <c r="S399" i="9"/>
  <c r="S395" i="9"/>
  <c r="S391" i="9"/>
  <c r="S387" i="9"/>
  <c r="S383" i="9"/>
  <c r="S379" i="9"/>
  <c r="S375" i="9"/>
  <c r="S371" i="9"/>
  <c r="S367" i="9"/>
  <c r="S363" i="9"/>
  <c r="S359" i="9"/>
  <c r="S355" i="9"/>
  <c r="S351" i="9"/>
  <c r="S347" i="9"/>
  <c r="S343" i="9"/>
  <c r="S339" i="9"/>
  <c r="S335" i="9"/>
  <c r="S331" i="9"/>
  <c r="S327" i="9"/>
  <c r="S323" i="9"/>
  <c r="S319" i="9"/>
  <c r="S315" i="9"/>
  <c r="S311" i="9"/>
  <c r="S307" i="9"/>
  <c r="S303" i="9"/>
  <c r="S299" i="9"/>
  <c r="S295" i="9"/>
  <c r="S291" i="9"/>
  <c r="S287" i="9"/>
  <c r="S283" i="9"/>
  <c r="S279" i="9"/>
  <c r="S275" i="9"/>
  <c r="S271" i="9"/>
  <c r="S267" i="9"/>
  <c r="S263" i="9"/>
  <c r="S259" i="9"/>
  <c r="S255" i="9"/>
  <c r="S251" i="9"/>
  <c r="S247" i="9"/>
  <c r="S243" i="9"/>
  <c r="S239" i="9"/>
  <c r="S235" i="9"/>
  <c r="S231" i="9"/>
  <c r="S227" i="9"/>
  <c r="S223" i="9"/>
  <c r="S219" i="9"/>
  <c r="S215" i="9"/>
  <c r="S211" i="9"/>
  <c r="S207" i="9"/>
  <c r="S203" i="9"/>
  <c r="S199" i="9"/>
  <c r="S195" i="9"/>
  <c r="S191" i="9"/>
  <c r="S187" i="9"/>
  <c r="S183" i="9"/>
  <c r="S179" i="9"/>
  <c r="S175" i="9"/>
  <c r="S171" i="9"/>
  <c r="S167" i="9"/>
  <c r="S163" i="9"/>
  <c r="S159" i="9"/>
  <c r="S155" i="9"/>
  <c r="S151" i="9"/>
  <c r="S147" i="9"/>
  <c r="S143" i="9"/>
  <c r="S139" i="9"/>
  <c r="S135" i="9"/>
  <c r="S131" i="9"/>
  <c r="S127" i="9"/>
  <c r="S123" i="9"/>
  <c r="S119" i="9"/>
  <c r="S115" i="9"/>
  <c r="S111" i="9"/>
  <c r="S107" i="9"/>
  <c r="S103" i="9"/>
  <c r="S99" i="9"/>
  <c r="S95" i="9"/>
  <c r="S91" i="9"/>
  <c r="S87" i="9"/>
  <c r="S83" i="9"/>
  <c r="S79" i="9"/>
  <c r="S75" i="9"/>
  <c r="S71" i="9"/>
  <c r="S67" i="9"/>
  <c r="S63" i="9"/>
  <c r="S59" i="9"/>
  <c r="S55" i="9"/>
  <c r="S51" i="9"/>
  <c r="S47" i="9"/>
  <c r="S43" i="9"/>
  <c r="S39" i="9"/>
  <c r="S35" i="9"/>
  <c r="S31" i="9"/>
  <c r="S27" i="9"/>
  <c r="S23" i="9"/>
  <c r="S19" i="9"/>
  <c r="S15" i="9"/>
  <c r="S11" i="9"/>
  <c r="J426" i="9"/>
  <c r="J422" i="9"/>
  <c r="J418" i="9"/>
  <c r="J414" i="9"/>
  <c r="J410" i="9"/>
  <c r="J406" i="9"/>
  <c r="J402" i="9"/>
  <c r="J398" i="9"/>
  <c r="J394" i="9"/>
  <c r="J390" i="9"/>
  <c r="J386" i="9"/>
  <c r="J382" i="9"/>
  <c r="J378" i="9"/>
  <c r="J374" i="9"/>
  <c r="J370" i="9"/>
  <c r="J366" i="9"/>
  <c r="J362" i="9"/>
  <c r="J358" i="9"/>
  <c r="J354" i="9"/>
  <c r="J350" i="9"/>
  <c r="J346" i="9"/>
  <c r="J342" i="9"/>
  <c r="J338" i="9"/>
  <c r="J334" i="9"/>
  <c r="J330" i="9"/>
  <c r="J326" i="9"/>
  <c r="J322" i="9"/>
  <c r="J318" i="9"/>
  <c r="J314" i="9"/>
  <c r="J310" i="9"/>
  <c r="J306" i="9"/>
  <c r="J302" i="9"/>
  <c r="J298" i="9"/>
  <c r="J294" i="9"/>
  <c r="J290" i="9"/>
  <c r="J286" i="9"/>
  <c r="J282" i="9"/>
  <c r="J278" i="9"/>
  <c r="J274" i="9"/>
  <c r="J270" i="9"/>
  <c r="J266" i="9"/>
  <c r="J262" i="9"/>
  <c r="J258" i="9"/>
  <c r="J254" i="9"/>
  <c r="J250" i="9"/>
  <c r="J246" i="9"/>
  <c r="J242" i="9"/>
  <c r="J238" i="9"/>
  <c r="J234" i="9"/>
  <c r="J230" i="9"/>
  <c r="J226" i="9"/>
  <c r="J222" i="9"/>
  <c r="J218" i="9"/>
  <c r="J214" i="9"/>
  <c r="J210" i="9"/>
  <c r="J206" i="9"/>
  <c r="J202" i="9"/>
  <c r="J198" i="9"/>
  <c r="J194" i="9"/>
  <c r="J190" i="9"/>
  <c r="J186" i="9"/>
  <c r="J182" i="9"/>
  <c r="J178" i="9"/>
  <c r="J174" i="9"/>
  <c r="J170" i="9"/>
  <c r="J166" i="9"/>
  <c r="J162" i="9"/>
  <c r="J158" i="9"/>
  <c r="J154" i="9"/>
  <c r="J150" i="9"/>
  <c r="J146" i="9"/>
  <c r="J142" i="9"/>
  <c r="J138" i="9"/>
  <c r="J134" i="9"/>
  <c r="J130" i="9"/>
  <c r="J126" i="9"/>
  <c r="J122" i="9"/>
  <c r="J118" i="9"/>
  <c r="J114" i="9"/>
  <c r="J110" i="9"/>
  <c r="J106" i="9"/>
  <c r="J102" i="9"/>
  <c r="J98" i="9"/>
  <c r="J94" i="9"/>
  <c r="J90" i="9"/>
  <c r="J86" i="9"/>
  <c r="J82" i="9"/>
  <c r="J78" i="9"/>
  <c r="J74" i="9"/>
  <c r="J70" i="9"/>
  <c r="J66" i="9"/>
  <c r="J62" i="9"/>
  <c r="J58" i="9"/>
  <c r="J54" i="9"/>
  <c r="J50" i="9"/>
  <c r="J46" i="9"/>
  <c r="J42" i="9"/>
  <c r="J38" i="9"/>
  <c r="J34" i="9"/>
  <c r="J30" i="9"/>
  <c r="J26" i="9"/>
  <c r="J22" i="9"/>
  <c r="J18" i="9"/>
  <c r="J14" i="9"/>
  <c r="J10" i="9"/>
  <c r="J11" i="9"/>
  <c r="J427" i="9"/>
  <c r="J423" i="9"/>
  <c r="J419" i="9"/>
  <c r="J415" i="9"/>
  <c r="J411" i="9"/>
  <c r="J407" i="9"/>
  <c r="J403" i="9"/>
  <c r="J399" i="9"/>
  <c r="J395" i="9"/>
  <c r="J391" i="9"/>
  <c r="J387" i="9"/>
  <c r="J383" i="9"/>
  <c r="J379" i="9"/>
  <c r="J375" i="9"/>
  <c r="J371" i="9"/>
  <c r="J367" i="9"/>
  <c r="J363" i="9"/>
  <c r="J359" i="9"/>
  <c r="J355" i="9"/>
  <c r="J351" i="9"/>
  <c r="J347" i="9"/>
  <c r="J343" i="9"/>
  <c r="J339" i="9"/>
  <c r="J335" i="9"/>
  <c r="J331" i="9"/>
  <c r="J327" i="9"/>
  <c r="J323" i="9"/>
  <c r="J319" i="9"/>
  <c r="J315" i="9"/>
  <c r="J311" i="9"/>
  <c r="J307" i="9"/>
  <c r="J303" i="9"/>
  <c r="J299" i="9"/>
  <c r="J295" i="9"/>
  <c r="J291" i="9"/>
  <c r="J287" i="9"/>
  <c r="J283" i="9"/>
  <c r="J279" i="9"/>
  <c r="J275" i="9"/>
  <c r="J271" i="9"/>
  <c r="J267" i="9"/>
  <c r="J263" i="9"/>
  <c r="J259" i="9"/>
  <c r="J255" i="9"/>
  <c r="J251" i="9"/>
  <c r="J247" i="9"/>
  <c r="J243" i="9"/>
  <c r="J239" i="9"/>
  <c r="J235" i="9"/>
  <c r="J231" i="9"/>
  <c r="J227" i="9"/>
  <c r="J223" i="9"/>
  <c r="J219" i="9"/>
  <c r="J215" i="9"/>
  <c r="J211" i="9"/>
  <c r="J207" i="9"/>
  <c r="J203" i="9"/>
  <c r="J199" i="9"/>
  <c r="J195" i="9"/>
  <c r="J191" i="9"/>
  <c r="J187" i="9"/>
  <c r="J183" i="9"/>
  <c r="J179" i="9"/>
  <c r="J175" i="9"/>
  <c r="J171" i="9"/>
  <c r="J167" i="9"/>
  <c r="J163" i="9"/>
  <c r="J159" i="9"/>
  <c r="J155" i="9"/>
  <c r="J151" i="9"/>
  <c r="J147" i="9"/>
  <c r="J143" i="9"/>
  <c r="J139" i="9"/>
  <c r="J135" i="9"/>
  <c r="J131" i="9"/>
  <c r="J127" i="9"/>
  <c r="J123" i="9"/>
  <c r="J119" i="9"/>
  <c r="J115" i="9"/>
  <c r="J111" i="9"/>
  <c r="J107" i="9"/>
  <c r="S116" i="9"/>
  <c r="S112" i="9"/>
  <c r="S108" i="9"/>
  <c r="J425" i="9"/>
  <c r="J421" i="9"/>
  <c r="J417" i="9"/>
  <c r="J413" i="9"/>
  <c r="J409" i="9"/>
  <c r="J405" i="9"/>
  <c r="J401" i="9"/>
  <c r="J397" i="9"/>
  <c r="J393" i="9"/>
  <c r="J389" i="9"/>
  <c r="J385" i="9"/>
  <c r="J381" i="9"/>
  <c r="J377" i="9"/>
  <c r="J373" i="9"/>
  <c r="J369" i="9"/>
  <c r="J365" i="9"/>
  <c r="J361" i="9"/>
  <c r="J357" i="9"/>
  <c r="J353" i="9"/>
  <c r="J349" i="9"/>
  <c r="J345" i="9"/>
  <c r="J337" i="9"/>
  <c r="J333" i="9"/>
  <c r="J329" i="9"/>
  <c r="J325" i="9"/>
  <c r="J321" i="9"/>
  <c r="J317" i="9"/>
  <c r="J313" i="9"/>
  <c r="J305" i="9"/>
  <c r="J301" i="9"/>
  <c r="J297" i="9"/>
  <c r="J289" i="9"/>
  <c r="J285" i="9"/>
  <c r="J281" i="9"/>
  <c r="J273" i="9"/>
  <c r="J269" i="9"/>
  <c r="J265" i="9"/>
  <c r="J261" i="9"/>
  <c r="J257" i="9"/>
  <c r="J253" i="9"/>
  <c r="J249" i="9"/>
  <c r="J241" i="9"/>
  <c r="J237" i="9"/>
  <c r="J233" i="9"/>
  <c r="J225" i="9"/>
  <c r="J221" i="9"/>
  <c r="J217" i="9"/>
  <c r="J209" i="9"/>
  <c r="J205" i="9"/>
  <c r="J201" i="9"/>
  <c r="J197" i="9"/>
  <c r="J193" i="9"/>
  <c r="J189" i="9"/>
  <c r="J185" i="9"/>
  <c r="J177" i="9"/>
  <c r="J173" i="9"/>
  <c r="J169" i="9"/>
  <c r="J161" i="9"/>
  <c r="J157" i="9"/>
  <c r="J153" i="9"/>
  <c r="J145" i="9"/>
  <c r="J141" i="9"/>
  <c r="J137" i="9"/>
  <c r="J133" i="9"/>
  <c r="J129" i="9"/>
  <c r="J125" i="9"/>
  <c r="J121" i="9"/>
  <c r="J113" i="9"/>
  <c r="J109" i="9"/>
  <c r="J105" i="9"/>
  <c r="J97" i="9"/>
  <c r="J93" i="9"/>
  <c r="J89" i="9"/>
  <c r="J81" i="9"/>
  <c r="J77" i="9"/>
  <c r="J73" i="9"/>
  <c r="J69" i="9"/>
  <c r="J65" i="9"/>
  <c r="J61" i="9"/>
  <c r="J57" i="9"/>
  <c r="J49" i="9"/>
  <c r="J45" i="9"/>
  <c r="J41" i="9"/>
  <c r="J33" i="9"/>
  <c r="J29" i="9"/>
  <c r="J25" i="9"/>
  <c r="J17" i="9"/>
  <c r="J13" i="9"/>
  <c r="J9" i="9"/>
  <c r="S426" i="9"/>
  <c r="S422" i="9"/>
  <c r="S418" i="9"/>
  <c r="S414" i="9"/>
  <c r="S410" i="9"/>
  <c r="S406" i="9"/>
  <c r="S402" i="9"/>
  <c r="S398" i="9"/>
  <c r="S394" i="9"/>
  <c r="S390" i="9"/>
  <c r="S386" i="9"/>
  <c r="S382" i="9"/>
  <c r="S378" i="9"/>
  <c r="S374" i="9"/>
  <c r="S370" i="9"/>
  <c r="S366" i="9"/>
  <c r="S362" i="9"/>
  <c r="S358" i="9"/>
  <c r="S354" i="9"/>
  <c r="S350" i="9"/>
  <c r="S346" i="9"/>
  <c r="S342" i="9"/>
  <c r="S338" i="9"/>
  <c r="S334" i="9"/>
  <c r="S330" i="9"/>
  <c r="S326" i="9"/>
  <c r="S322" i="9"/>
  <c r="S318" i="9"/>
  <c r="S314" i="9"/>
  <c r="S310" i="9"/>
  <c r="S306" i="9"/>
  <c r="S302" i="9"/>
  <c r="S298" i="9"/>
  <c r="S294" i="9"/>
  <c r="S290" i="9"/>
  <c r="S286" i="9"/>
  <c r="S282" i="9"/>
  <c r="S278" i="9"/>
  <c r="S274" i="9"/>
  <c r="S270" i="9"/>
  <c r="S266" i="9"/>
  <c r="S262" i="9"/>
  <c r="S258" i="9"/>
  <c r="S254" i="9"/>
  <c r="S250" i="9"/>
  <c r="S246" i="9"/>
  <c r="S242" i="9"/>
  <c r="S238" i="9"/>
  <c r="S234" i="9"/>
  <c r="S230" i="9"/>
  <c r="S226" i="9"/>
  <c r="S222" i="9"/>
  <c r="S218" i="9"/>
  <c r="S214" i="9"/>
  <c r="S210" i="9"/>
  <c r="S206" i="9"/>
  <c r="S202" i="9"/>
  <c r="S198" i="9"/>
  <c r="S194" i="9"/>
  <c r="S190" i="9"/>
  <c r="S186" i="9"/>
  <c r="S182" i="9"/>
  <c r="S178" i="9"/>
  <c r="S174" i="9"/>
  <c r="S170" i="9"/>
  <c r="S166" i="9"/>
  <c r="S162" i="9"/>
  <c r="S158" i="9"/>
  <c r="S154" i="9"/>
  <c r="S150" i="9"/>
  <c r="S146" i="9"/>
  <c r="S142" i="9"/>
  <c r="S138" i="9"/>
  <c r="S134" i="9"/>
  <c r="S130" i="9"/>
  <c r="S126" i="9"/>
  <c r="S122" i="9"/>
  <c r="S118" i="9"/>
  <c r="S114" i="9"/>
  <c r="S110" i="9"/>
  <c r="S106" i="9"/>
  <c r="S102" i="9"/>
  <c r="S98" i="9"/>
  <c r="S94" i="9"/>
  <c r="S90" i="9"/>
  <c r="S86" i="9"/>
  <c r="S82" i="9"/>
  <c r="S78" i="9"/>
  <c r="S74" i="9"/>
  <c r="S70" i="9"/>
  <c r="S66" i="9"/>
  <c r="S62" i="9"/>
  <c r="S58" i="9"/>
  <c r="S54" i="9"/>
  <c r="S50" i="9"/>
  <c r="S46" i="9"/>
  <c r="S42" i="9"/>
  <c r="S38" i="9"/>
  <c r="S34" i="9"/>
  <c r="S30" i="9"/>
  <c r="S26" i="9"/>
  <c r="S22" i="9"/>
  <c r="S18" i="9"/>
  <c r="S14" i="9"/>
  <c r="S10" i="9"/>
  <c r="J428" i="9"/>
  <c r="J424" i="9"/>
  <c r="J420" i="9"/>
  <c r="J416" i="9"/>
  <c r="J412" i="9"/>
  <c r="J408" i="9"/>
  <c r="J404" i="9"/>
  <c r="J400" i="9"/>
  <c r="J396" i="9"/>
  <c r="J341" i="9"/>
  <c r="J309" i="9"/>
  <c r="J293" i="9"/>
  <c r="J277" i="9"/>
  <c r="J245" i="9"/>
  <c r="J229" i="9"/>
  <c r="J213" i="9"/>
  <c r="J181" i="9"/>
  <c r="J165" i="9"/>
  <c r="J149" i="9"/>
  <c r="J117" i="9"/>
  <c r="J101" i="9"/>
  <c r="J85" i="9"/>
  <c r="J53" i="9"/>
  <c r="J37" i="9"/>
  <c r="J21" i="9"/>
  <c r="J143" i="8"/>
  <c r="J139" i="8"/>
  <c r="J135" i="8"/>
  <c r="J131" i="8"/>
  <c r="J127" i="8"/>
  <c r="J123" i="8"/>
  <c r="J119" i="8"/>
  <c r="J115" i="8"/>
  <c r="J111" i="8"/>
  <c r="J107" i="8"/>
  <c r="J103" i="8"/>
  <c r="J99" i="8"/>
  <c r="J95" i="8"/>
  <c r="J91" i="8"/>
  <c r="J87" i="8"/>
  <c r="J83" i="8"/>
  <c r="J79" i="8"/>
  <c r="J75" i="8"/>
  <c r="J71" i="8"/>
  <c r="J67" i="8"/>
  <c r="J63" i="8"/>
  <c r="J59" i="8"/>
  <c r="J55" i="8"/>
  <c r="J51" i="8"/>
  <c r="J47" i="8"/>
  <c r="J43" i="8"/>
  <c r="J39" i="8"/>
  <c r="J35" i="8"/>
  <c r="J31" i="8"/>
  <c r="J27" i="8"/>
  <c r="J23" i="8"/>
  <c r="J19" i="8"/>
  <c r="J15" i="8"/>
  <c r="J11" i="8"/>
  <c r="S139" i="8"/>
  <c r="S131" i="8"/>
  <c r="J145" i="8"/>
  <c r="J141" i="8"/>
  <c r="J137" i="8"/>
  <c r="J133" i="8"/>
  <c r="J129" i="8"/>
  <c r="J125" i="8"/>
  <c r="J121" i="8"/>
  <c r="J117" i="8"/>
  <c r="J113" i="8"/>
  <c r="J109" i="8"/>
  <c r="J105" i="8"/>
  <c r="J101" i="8"/>
  <c r="J97" i="8"/>
  <c r="J93" i="8"/>
  <c r="J89" i="8"/>
  <c r="J85" i="8"/>
  <c r="J81" i="8"/>
  <c r="J77" i="8"/>
  <c r="J73" i="8"/>
  <c r="J69" i="8"/>
  <c r="J65" i="8"/>
  <c r="J61" i="8"/>
  <c r="J57" i="8"/>
  <c r="J53" i="8"/>
  <c r="J49" i="8"/>
  <c r="J45" i="8"/>
  <c r="J41" i="8"/>
  <c r="J37" i="8"/>
  <c r="J33" i="8"/>
  <c r="J29" i="8"/>
  <c r="J25" i="8"/>
  <c r="J21" i="8"/>
  <c r="J17" i="8"/>
  <c r="J13" i="8"/>
  <c r="J9" i="8"/>
  <c r="S144" i="8"/>
  <c r="S140" i="8"/>
  <c r="S136" i="8"/>
  <c r="S132" i="8"/>
  <c r="S142" i="8"/>
  <c r="S138" i="8"/>
  <c r="S134" i="8"/>
  <c r="J142" i="8"/>
  <c r="J138" i="8"/>
  <c r="J134" i="8"/>
  <c r="J130" i="8"/>
  <c r="J126" i="8"/>
  <c r="J122" i="8"/>
  <c r="J118" i="8"/>
  <c r="J114" i="8"/>
  <c r="J110" i="8"/>
  <c r="J106" i="8"/>
  <c r="J102" i="8"/>
  <c r="J98" i="8"/>
  <c r="J94" i="8"/>
  <c r="J90" i="8"/>
  <c r="J86" i="8"/>
  <c r="J82" i="8"/>
  <c r="J78" i="8"/>
  <c r="J74" i="8"/>
  <c r="J70" i="8"/>
  <c r="J66" i="8"/>
  <c r="J62" i="8"/>
  <c r="J58" i="8"/>
  <c r="J54" i="8"/>
  <c r="J50" i="8"/>
  <c r="J46" i="8"/>
  <c r="J42" i="8"/>
  <c r="J38" i="8"/>
  <c r="J34" i="8"/>
  <c r="J30" i="8"/>
  <c r="J26" i="8"/>
  <c r="J22" i="8"/>
  <c r="J18" i="8"/>
  <c r="J14" i="8"/>
  <c r="J10" i="8"/>
  <c r="J144" i="8"/>
  <c r="J140" i="8"/>
  <c r="J136" i="8"/>
  <c r="J132" i="8"/>
  <c r="J128" i="8"/>
  <c r="J124" i="8"/>
  <c r="J120" i="8"/>
  <c r="J116" i="8"/>
  <c r="J112" i="8"/>
  <c r="J108" i="8"/>
  <c r="J104" i="8"/>
  <c r="J100" i="8"/>
  <c r="J96" i="8"/>
  <c r="J92" i="8"/>
  <c r="J88" i="8"/>
  <c r="J84" i="8"/>
  <c r="J80" i="8"/>
  <c r="J76" i="8"/>
  <c r="J72" i="8"/>
  <c r="J68" i="8"/>
  <c r="J64" i="8"/>
  <c r="J60" i="8"/>
  <c r="J56" i="8"/>
  <c r="J52" i="8"/>
  <c r="J48" i="8"/>
  <c r="J44" i="8"/>
  <c r="J40" i="8"/>
  <c r="J36" i="8"/>
  <c r="J32" i="8"/>
  <c r="J28" i="8"/>
  <c r="J24" i="8"/>
  <c r="J20" i="8"/>
  <c r="J16" i="8"/>
  <c r="J12" i="8"/>
  <c r="S145" i="8"/>
  <c r="S143" i="8"/>
  <c r="S135" i="8"/>
  <c r="S141" i="8"/>
  <c r="S137" i="8"/>
  <c r="S133" i="8"/>
  <c r="J36" i="7"/>
  <c r="J32" i="7"/>
  <c r="J28" i="7"/>
  <c r="J24" i="7"/>
  <c r="J20" i="7"/>
  <c r="J16" i="7"/>
  <c r="J12" i="7"/>
  <c r="J35" i="7"/>
  <c r="J31" i="7"/>
  <c r="J27" i="7"/>
  <c r="J23" i="7"/>
  <c r="J19" i="7"/>
  <c r="J15" i="7"/>
  <c r="J11" i="7"/>
  <c r="J34" i="7"/>
  <c r="J30" i="7"/>
  <c r="J26" i="7"/>
  <c r="J22" i="7"/>
  <c r="J18" i="7"/>
  <c r="J14" i="7"/>
  <c r="J10" i="7"/>
  <c r="J37" i="7"/>
  <c r="J33" i="7"/>
  <c r="J29" i="7"/>
  <c r="J25" i="7"/>
  <c r="J21" i="7"/>
  <c r="J17" i="7"/>
  <c r="J13" i="7"/>
  <c r="J9" i="7"/>
  <c r="S17" i="6"/>
  <c r="S13" i="6"/>
  <c r="S18" i="6"/>
  <c r="S9" i="6"/>
  <c r="S14" i="6"/>
  <c r="J9" i="6"/>
  <c r="J14" i="6"/>
  <c r="J10" i="6"/>
  <c r="J392" i="9"/>
  <c r="J388" i="9"/>
  <c r="J384" i="9"/>
  <c r="J380" i="9"/>
  <c r="J376" i="9"/>
  <c r="J372" i="9"/>
  <c r="J368" i="9"/>
  <c r="J364" i="9"/>
  <c r="J360" i="9"/>
  <c r="J356" i="9"/>
  <c r="J352" i="9"/>
  <c r="J348" i="9"/>
  <c r="J344" i="9"/>
  <c r="J340" i="9"/>
  <c r="J336" i="9"/>
  <c r="J332" i="9"/>
  <c r="J328" i="9"/>
  <c r="J324" i="9"/>
  <c r="J320" i="9"/>
  <c r="J316" i="9"/>
  <c r="J312" i="9"/>
  <c r="J308" i="9"/>
  <c r="J304" i="9"/>
  <c r="J300" i="9"/>
  <c r="J296" i="9"/>
  <c r="J292" i="9"/>
  <c r="J288" i="9"/>
  <c r="J284" i="9"/>
  <c r="J280" i="9"/>
  <c r="J276" i="9"/>
  <c r="J272" i="9"/>
  <c r="J268" i="9"/>
  <c r="J264" i="9"/>
  <c r="J260" i="9"/>
  <c r="J256" i="9"/>
  <c r="J252" i="9"/>
  <c r="J248" i="9"/>
  <c r="J244" i="9"/>
  <c r="J240" i="9"/>
  <c r="J236" i="9"/>
  <c r="J232" i="9"/>
  <c r="J228" i="9"/>
  <c r="J224" i="9"/>
  <c r="J220" i="9"/>
  <c r="J216" i="9"/>
  <c r="J212" i="9"/>
  <c r="J208" i="9"/>
  <c r="J204" i="9"/>
  <c r="J200" i="9"/>
  <c r="J196" i="9"/>
  <c r="J192" i="9"/>
  <c r="J188" i="9"/>
  <c r="J184" i="9"/>
  <c r="J180" i="9"/>
  <c r="J176" i="9"/>
  <c r="J172" i="9"/>
  <c r="J168" i="9"/>
  <c r="J164" i="9"/>
  <c r="J160" i="9"/>
  <c r="J156" i="9"/>
  <c r="J152" i="9"/>
  <c r="J148" i="9"/>
  <c r="J144" i="9"/>
  <c r="J140" i="9"/>
  <c r="J136" i="9"/>
  <c r="J132" i="9"/>
  <c r="J128" i="9"/>
  <c r="J124" i="9"/>
  <c r="J120" i="9"/>
  <c r="J116" i="9"/>
  <c r="J112" i="9"/>
  <c r="J108" i="9"/>
  <c r="J104" i="9"/>
  <c r="J100" i="9"/>
  <c r="J96" i="9"/>
  <c r="J92" i="9"/>
  <c r="J88" i="9"/>
  <c r="J84" i="9"/>
  <c r="J80" i="9"/>
  <c r="J76" i="9"/>
  <c r="J72" i="9"/>
  <c r="J68" i="9"/>
  <c r="J64" i="9"/>
  <c r="J60" i="9"/>
  <c r="J56" i="9"/>
  <c r="J52" i="9"/>
  <c r="J48" i="9"/>
  <c r="J44" i="9"/>
  <c r="J40" i="9"/>
  <c r="J36" i="9"/>
  <c r="J32" i="9"/>
  <c r="J28" i="9"/>
  <c r="J24" i="9"/>
  <c r="J20" i="9"/>
  <c r="J16" i="9"/>
  <c r="J12" i="9"/>
  <c r="S16" i="6"/>
  <c r="S12" i="6"/>
  <c r="J16" i="6"/>
  <c r="J12" i="6"/>
  <c r="E29" i="5" l="1"/>
  <c r="J29" i="5"/>
  <c r="I29" i="5"/>
  <c r="H29" i="5"/>
  <c r="I29" i="4"/>
  <c r="K29" i="4" s="1"/>
  <c r="H29" i="4"/>
  <c r="E29" i="4"/>
  <c r="S64" i="8"/>
  <c r="S65" i="8"/>
  <c r="S67" i="8"/>
  <c r="S68" i="8"/>
  <c r="S69" i="8"/>
  <c r="S71" i="8"/>
  <c r="S72" i="8"/>
  <c r="S73" i="8"/>
  <c r="S75" i="8"/>
  <c r="S76" i="8"/>
  <c r="S77" i="8"/>
  <c r="S79" i="8"/>
  <c r="S80" i="8"/>
  <c r="S81" i="8"/>
  <c r="S83" i="8"/>
  <c r="S84" i="8"/>
  <c r="S85" i="8"/>
  <c r="S87" i="8"/>
  <c r="S88" i="8"/>
  <c r="S89" i="8"/>
  <c r="S91" i="8"/>
  <c r="S92" i="8"/>
  <c r="S93" i="8"/>
  <c r="S95" i="8"/>
  <c r="S96" i="8"/>
  <c r="S97" i="8"/>
  <c r="S99" i="8"/>
  <c r="S100" i="8"/>
  <c r="S101" i="8"/>
  <c r="S103" i="8"/>
  <c r="S104" i="8"/>
  <c r="S105" i="8"/>
  <c r="S107" i="8"/>
  <c r="S108" i="8"/>
  <c r="S109" i="8"/>
  <c r="S111" i="8"/>
  <c r="S112" i="8"/>
  <c r="S113" i="8"/>
  <c r="S115" i="8"/>
  <c r="S116" i="8"/>
  <c r="S117" i="8"/>
  <c r="S119" i="8"/>
  <c r="S120" i="8"/>
  <c r="S121" i="8"/>
  <c r="S123" i="8"/>
  <c r="S124" i="8"/>
  <c r="S125" i="8"/>
  <c r="S127" i="8"/>
  <c r="S128" i="8"/>
  <c r="S129" i="8"/>
  <c r="O8" i="8"/>
  <c r="N8" i="8"/>
  <c r="L8" i="8"/>
  <c r="K8" i="8"/>
  <c r="F8" i="8"/>
  <c r="E8" i="8"/>
  <c r="C8" i="8"/>
  <c r="H8" i="7" l="1"/>
  <c r="K29" i="5"/>
  <c r="G8" i="8"/>
  <c r="P8" i="8"/>
  <c r="Q8" i="8"/>
  <c r="R8" i="8"/>
  <c r="M8" i="8"/>
  <c r="H8" i="8"/>
  <c r="I8" i="8"/>
  <c r="D8" i="8"/>
  <c r="G8" i="7"/>
  <c r="P8" i="7"/>
  <c r="Q8" i="7"/>
  <c r="R8" i="7"/>
  <c r="M8" i="7"/>
  <c r="I8" i="7"/>
  <c r="D8" i="7"/>
  <c r="S130" i="8"/>
  <c r="S126" i="8"/>
  <c r="S122" i="8"/>
  <c r="S118" i="8"/>
  <c r="S114" i="8"/>
  <c r="S110" i="8"/>
  <c r="S106" i="8"/>
  <c r="S102" i="8"/>
  <c r="S98" i="8"/>
  <c r="S94" i="8"/>
  <c r="S90" i="8"/>
  <c r="S86" i="8"/>
  <c r="S82" i="8"/>
  <c r="S78" i="8"/>
  <c r="S74" i="8"/>
  <c r="S70" i="8"/>
  <c r="S66" i="8"/>
  <c r="J8" i="8" l="1"/>
  <c r="S63" i="8"/>
  <c r="S61" i="8"/>
  <c r="S60" i="8"/>
  <c r="S59" i="8"/>
  <c r="S58" i="8"/>
  <c r="S57" i="8"/>
  <c r="S56" i="8"/>
  <c r="S55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52" i="8" l="1"/>
  <c r="S53" i="8"/>
  <c r="S54" i="8"/>
  <c r="S62" i="8"/>
  <c r="S37" i="7"/>
  <c r="S36" i="7"/>
  <c r="S35" i="7"/>
  <c r="S34" i="7"/>
  <c r="S32" i="7"/>
  <c r="S31" i="7"/>
  <c r="S30" i="7"/>
  <c r="S28" i="7"/>
  <c r="S27" i="7"/>
  <c r="S24" i="7"/>
  <c r="S23" i="7"/>
  <c r="S20" i="7"/>
  <c r="S19" i="7"/>
  <c r="S16" i="7"/>
  <c r="S15" i="7"/>
  <c r="S14" i="7"/>
  <c r="S13" i="7"/>
  <c r="S12" i="7"/>
  <c r="S11" i="7"/>
  <c r="S10" i="7"/>
  <c r="S9" i="7"/>
  <c r="P8" i="6"/>
  <c r="R8" i="6"/>
  <c r="Q8" i="6"/>
  <c r="H8" i="6"/>
  <c r="F38" i="5"/>
  <c r="J28" i="5"/>
  <c r="I28" i="5"/>
  <c r="H28" i="5"/>
  <c r="E28" i="5"/>
  <c r="J27" i="5"/>
  <c r="I27" i="5"/>
  <c r="H27" i="5"/>
  <c r="E27" i="5"/>
  <c r="J26" i="5"/>
  <c r="I26" i="5"/>
  <c r="H26" i="5"/>
  <c r="E26" i="5"/>
  <c r="J25" i="5"/>
  <c r="I25" i="5"/>
  <c r="H25" i="5"/>
  <c r="E25" i="5"/>
  <c r="J24" i="5"/>
  <c r="I24" i="5"/>
  <c r="H24" i="5"/>
  <c r="E24" i="5"/>
  <c r="J23" i="5"/>
  <c r="I23" i="5"/>
  <c r="H23" i="5"/>
  <c r="E23" i="5"/>
  <c r="J22" i="5"/>
  <c r="I22" i="5"/>
  <c r="H22" i="5"/>
  <c r="E22" i="5"/>
  <c r="J21" i="5"/>
  <c r="I21" i="5"/>
  <c r="H21" i="5"/>
  <c r="E21" i="5"/>
  <c r="J20" i="5"/>
  <c r="I20" i="5"/>
  <c r="H20" i="5"/>
  <c r="E20" i="5"/>
  <c r="J19" i="5"/>
  <c r="I19" i="5"/>
  <c r="H19" i="5"/>
  <c r="E19" i="5"/>
  <c r="J18" i="5"/>
  <c r="I18" i="5"/>
  <c r="H18" i="5"/>
  <c r="E18" i="5"/>
  <c r="J17" i="5"/>
  <c r="I17" i="5"/>
  <c r="H17" i="5"/>
  <c r="E17" i="5"/>
  <c r="J16" i="5"/>
  <c r="I16" i="5"/>
  <c r="H16" i="5"/>
  <c r="E16" i="5"/>
  <c r="J15" i="5"/>
  <c r="I15" i="5"/>
  <c r="H15" i="5"/>
  <c r="E15" i="5"/>
  <c r="J14" i="5"/>
  <c r="I14" i="5"/>
  <c r="H14" i="5"/>
  <c r="E14" i="5"/>
  <c r="J13" i="5"/>
  <c r="I13" i="5"/>
  <c r="H13" i="5"/>
  <c r="E13" i="5"/>
  <c r="J12" i="5"/>
  <c r="I12" i="5"/>
  <c r="H12" i="5"/>
  <c r="E12" i="5"/>
  <c r="J11" i="5"/>
  <c r="I11" i="5"/>
  <c r="H11" i="5"/>
  <c r="E11" i="5"/>
  <c r="J10" i="5"/>
  <c r="I10" i="5"/>
  <c r="H10" i="5"/>
  <c r="E10" i="5"/>
  <c r="J28" i="4"/>
  <c r="I28" i="4"/>
  <c r="H28" i="4"/>
  <c r="E28" i="4"/>
  <c r="C65523" i="4"/>
  <c r="J27" i="4"/>
  <c r="I27" i="4"/>
  <c r="H27" i="4"/>
  <c r="E27" i="4"/>
  <c r="J26" i="4"/>
  <c r="I26" i="4"/>
  <c r="H26" i="4"/>
  <c r="E26" i="4"/>
  <c r="J25" i="4"/>
  <c r="I25" i="4"/>
  <c r="H25" i="4"/>
  <c r="E25" i="4"/>
  <c r="J24" i="4"/>
  <c r="I24" i="4"/>
  <c r="H24" i="4"/>
  <c r="E24" i="4"/>
  <c r="J23" i="4"/>
  <c r="I23" i="4"/>
  <c r="H23" i="4"/>
  <c r="E23" i="4"/>
  <c r="I22" i="4"/>
  <c r="H22" i="4"/>
  <c r="E22" i="4"/>
  <c r="J21" i="4"/>
  <c r="I21" i="4"/>
  <c r="H21" i="4"/>
  <c r="E21" i="4"/>
  <c r="J20" i="4"/>
  <c r="I20" i="4"/>
  <c r="H20" i="4"/>
  <c r="E20" i="4"/>
  <c r="J19" i="4"/>
  <c r="I19" i="4"/>
  <c r="H19" i="4"/>
  <c r="E19" i="4"/>
  <c r="J18" i="4"/>
  <c r="I18" i="4"/>
  <c r="H18" i="4"/>
  <c r="E18" i="4"/>
  <c r="J17" i="4"/>
  <c r="I17" i="4"/>
  <c r="H17" i="4"/>
  <c r="E17" i="4"/>
  <c r="J16" i="4"/>
  <c r="I16" i="4"/>
  <c r="H16" i="4"/>
  <c r="E16" i="4"/>
  <c r="J15" i="4"/>
  <c r="I15" i="4"/>
  <c r="H15" i="4"/>
  <c r="E15" i="4"/>
  <c r="J14" i="4"/>
  <c r="I14" i="4"/>
  <c r="H14" i="4"/>
  <c r="E14" i="4"/>
  <c r="J13" i="4"/>
  <c r="I13" i="4"/>
  <c r="H13" i="4"/>
  <c r="E13" i="4"/>
  <c r="J12" i="4"/>
  <c r="I12" i="4"/>
  <c r="H12" i="4"/>
  <c r="E12" i="4"/>
  <c r="J11" i="4"/>
  <c r="I11" i="4"/>
  <c r="H11" i="4"/>
  <c r="E11" i="4"/>
  <c r="J10" i="4"/>
  <c r="I10" i="4"/>
  <c r="H10" i="4"/>
  <c r="E10" i="4"/>
  <c r="J38" i="5" l="1"/>
  <c r="I38" i="5"/>
  <c r="I38" i="4"/>
  <c r="J38" i="4"/>
  <c r="K13" i="5"/>
  <c r="K17" i="5"/>
  <c r="D38" i="5"/>
  <c r="G38" i="5"/>
  <c r="S18" i="7"/>
  <c r="S22" i="7"/>
  <c r="S26" i="7"/>
  <c r="S33" i="7"/>
  <c r="S17" i="7"/>
  <c r="S21" i="7"/>
  <c r="S25" i="7"/>
  <c r="S29" i="7"/>
  <c r="K18" i="5"/>
  <c r="K20" i="5"/>
  <c r="K21" i="5"/>
  <c r="K26" i="5"/>
  <c r="K12" i="5"/>
  <c r="K14" i="5"/>
  <c r="K16" i="5"/>
  <c r="K25" i="5"/>
  <c r="K28" i="5"/>
  <c r="E36" i="4"/>
  <c r="K12" i="4"/>
  <c r="K13" i="4"/>
  <c r="K16" i="4"/>
  <c r="K20" i="4"/>
  <c r="K18" i="4"/>
  <c r="K11" i="4"/>
  <c r="K19" i="4"/>
  <c r="K21" i="4"/>
  <c r="K19" i="5"/>
  <c r="H36" i="4"/>
  <c r="K17" i="4"/>
  <c r="K15" i="5"/>
  <c r="J8" i="7"/>
  <c r="G8" i="6"/>
  <c r="I8" i="6"/>
  <c r="D8" i="6"/>
  <c r="M8" i="6"/>
  <c r="S8" i="6" s="1"/>
  <c r="K36" i="5"/>
  <c r="K24" i="5"/>
  <c r="H37" i="5"/>
  <c r="K23" i="5"/>
  <c r="K27" i="5"/>
  <c r="K10" i="5"/>
  <c r="K22" i="5"/>
  <c r="H36" i="5"/>
  <c r="K11" i="5"/>
  <c r="K28" i="4"/>
  <c r="K23" i="4"/>
  <c r="K25" i="4"/>
  <c r="K26" i="4"/>
  <c r="K24" i="4"/>
  <c r="E37" i="4"/>
  <c r="K14" i="4"/>
  <c r="K15" i="4"/>
  <c r="K10" i="4"/>
  <c r="K22" i="4"/>
  <c r="K27" i="4"/>
  <c r="H37" i="4"/>
  <c r="K37" i="4" l="1"/>
  <c r="H38" i="4"/>
  <c r="E38" i="5"/>
  <c r="E38" i="4"/>
  <c r="H38" i="5"/>
  <c r="J8" i="6"/>
  <c r="K37" i="5"/>
  <c r="K38" i="5" s="1"/>
  <c r="K36" i="4"/>
  <c r="K38" i="4" l="1"/>
  <c r="S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79575522</author>
  </authors>
  <commentList>
    <comment ref="C11" authorId="0" shapeId="0" xr:uid="{BCA29667-7C61-4D16-8E47-D0BECC4ED0EA}">
      <text>
        <r>
          <rPr>
            <sz val="10"/>
            <color indexed="81"/>
            <rFont val="Arial"/>
            <family val="2"/>
          </rPr>
          <t>Nivel de ocupación no considera la distancia de los trayectos: 
Ocupación =(Pasajeros / sillas)*100%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<sst xmlns="http://schemas.openxmlformats.org/spreadsheetml/2006/main" count="1750" uniqueCount="646">
  <si>
    <t>Aeronáutica Civil de Colombia</t>
  </si>
  <si>
    <t>Oficina de Transporte Aéreo</t>
  </si>
  <si>
    <t>Grupo de Estudios Sectoriales</t>
  </si>
  <si>
    <t>Transporte de Pasajeros</t>
  </si>
  <si>
    <t>Operación regular y no regular</t>
  </si>
  <si>
    <t>Nivel Ocupación</t>
  </si>
  <si>
    <t>Sin considerar la distancia de los trayectos</t>
  </si>
  <si>
    <t>Novedades</t>
  </si>
  <si>
    <t>Novedades y conceptos importantes para la interpretación de la información.</t>
  </si>
  <si>
    <t>Cuadro 2.1A</t>
  </si>
  <si>
    <t>Comportamiento Oferta y Demanda Pasajeros Domésticos - Transporte Regular y no Regular</t>
  </si>
  <si>
    <t>Cuadro 2.1B</t>
  </si>
  <si>
    <t>Comportamiento Oferta y Demanda Pasajeros Internacionales - Transporte Regular y no Regular</t>
  </si>
  <si>
    <t xml:space="preserve">Cuadro 2.2A </t>
  </si>
  <si>
    <t>Oferta y demanda pasajeros nacionales por empresa</t>
  </si>
  <si>
    <t>Cuadro 2.2B</t>
  </si>
  <si>
    <t>Oferta y demanda pasajeros internacionales por empresa</t>
  </si>
  <si>
    <t>Cuadro 2.3</t>
  </si>
  <si>
    <t>Oferta y Demanda Pasajeros - Principales Rutas Nacionales</t>
  </si>
  <si>
    <t>Cuadro 2.3B</t>
  </si>
  <si>
    <t>Oferta y Demanda Pasajeros nacionales rutas troncales por empresa</t>
  </si>
  <si>
    <t>Cuadro 2.4</t>
  </si>
  <si>
    <t>Oferta y Demanda Pasajeros - Principales rutas internacionales</t>
  </si>
  <si>
    <t>Cuadro 2.5</t>
  </si>
  <si>
    <t>Oferta y Demanda Pasajeros Internacionales - Continente y empresa</t>
  </si>
  <si>
    <t>Ir al Indice</t>
  </si>
  <si>
    <t>Novedades.:</t>
  </si>
  <si>
    <t>Debido a una actualización de las distancias entre aeropuertos, los cálculos de Pasajeros-Kilómetros y Sillas-Kilómetros presentan variaciones que se ven reflejadas a partir del boletín de enero de 2019.</t>
  </si>
  <si>
    <t>A partir del mes de enero de 2011, el boletín de oferta y demanda, contendrá información de transporte regular y transporte no regular.</t>
  </si>
  <si>
    <t>La fuente de la información de este boletín son las empresas aéreas, por medio de los archivos de tráfico por equipo y tráfico de vuelos charter.</t>
  </si>
  <si>
    <t>Transporte Regular:</t>
  </si>
  <si>
    <t>Servicios de Transporte Aéreo sujetos a tarifas y horarios fijos que se anuncian al público o con una frecuencia que constituye una serie sistemática e identificable de vuelos.</t>
  </si>
  <si>
    <t>Transporte No Regular:</t>
  </si>
  <si>
    <t xml:space="preserve">Comprende la operación comercial que no está sujeta a horarios e itinerarios. Está compuesta por los vuelos adicionales y los vuelos charter. </t>
  </si>
  <si>
    <r>
      <rPr>
        <b/>
        <sz val="13"/>
        <color indexed="56"/>
        <rFont val="Century Gothic"/>
        <family val="2"/>
      </rPr>
      <t xml:space="preserve">Vuelos Adicionales: </t>
    </r>
    <r>
      <rPr>
        <sz val="13"/>
        <color indexed="56"/>
        <rFont val="Century Gothic"/>
        <family val="2"/>
      </rPr>
      <t xml:space="preserve">Son aquellos que son realizados debido al exceso de tráfico en los vuelos regulares. </t>
    </r>
  </si>
  <si>
    <r>
      <rPr>
        <b/>
        <sz val="13"/>
        <color indexed="56"/>
        <rFont val="Century Gothic"/>
        <family val="2"/>
      </rPr>
      <t xml:space="preserve">Vuelos chárter: </t>
    </r>
    <r>
      <rPr>
        <sz val="13"/>
        <color indexed="56"/>
        <rFont val="Century Gothic"/>
        <family val="2"/>
      </rPr>
      <t>Son vuelos autorizados por la Autoridad Aeronáutica para atender situaciones especiales de demanda.</t>
    </r>
  </si>
  <si>
    <t>Información no incluída en el boletín</t>
  </si>
  <si>
    <t>No incluye la operación de taxi aéreo.</t>
  </si>
  <si>
    <t>Se excluye la operación que involucre los pasajeros transportados por las empresas exclusivas de carga (Tráfico doméstico).</t>
  </si>
  <si>
    <t>Notas</t>
  </si>
  <si>
    <t>Cualquier información adicional favor contactar a Jorge Alonso Quintana - jorge.quintana@aerocivil.gov.co, Teléfono: 1 296 33 30.</t>
  </si>
  <si>
    <t xml:space="preserve"> </t>
  </si>
  <si>
    <t>Cuadro 2.1A Comportamiento Oferta y Demanda Pasajeros Domésticos</t>
  </si>
  <si>
    <t>Transporte Regular y no regular</t>
  </si>
  <si>
    <t>Periodo</t>
  </si>
  <si>
    <t>Operación Regular</t>
  </si>
  <si>
    <t>Operación No Regular</t>
  </si>
  <si>
    <t>Total</t>
  </si>
  <si>
    <t>Año</t>
  </si>
  <si>
    <t>Mes</t>
  </si>
  <si>
    <t>Sillas Ofrecidas</t>
  </si>
  <si>
    <t>Pasajeros a bordo</t>
  </si>
  <si>
    <t>Nivel de Ocupación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</si>
  <si>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</si>
  <si>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</si>
  <si>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</si>
  <si>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</si>
  <si>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</si>
  <si>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</si>
  <si>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</si>
  <si>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</si>
  <si>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</si>
  <si>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</si>
  <si>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</si>
  <si>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</si>
  <si>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%</t>
  </si>
  <si>
    <t>Información Acumulada</t>
  </si>
  <si>
    <t>Variación Acumulada %</t>
  </si>
  <si>
    <t>Cuadro 2.1B Comportamiento Oferta y Demanda Pasajeros Internacionales</t>
  </si>
  <si>
    <t xml:space="preserve">Mayo </t>
  </si>
  <si>
    <t>Cuadro 2.2A Oferta y demanda pasajeros nacionales por empresa</t>
  </si>
  <si>
    <t>Operación Regular y No Regular</t>
  </si>
  <si>
    <t>Aerolínea</t>
  </si>
  <si>
    <t>Información mensual</t>
  </si>
  <si>
    <t>Información acumulada</t>
  </si>
  <si>
    <t>Variación</t>
  </si>
  <si>
    <t>Pasajeros a Bordo</t>
  </si>
  <si>
    <t>Nivel Ocup.</t>
  </si>
  <si>
    <t>Sillas Ofrec.</t>
  </si>
  <si>
    <t>Pasajeros bordo</t>
  </si>
  <si>
    <t>TOTAL</t>
  </si>
  <si>
    <t>Cuadro 2.2B Oferta y demanda pasajeros internacionales por empresa</t>
  </si>
  <si>
    <t>TAM</t>
  </si>
  <si>
    <t>KLM</t>
  </si>
  <si>
    <t>AVIANCA</t>
  </si>
  <si>
    <t>AEROREPUBLICA</t>
  </si>
  <si>
    <t>AEROGAL</t>
  </si>
  <si>
    <t>AMERICAN</t>
  </si>
  <si>
    <t>AVIANCA PERU S.A. SUCURSAL COLOMBIA</t>
  </si>
  <si>
    <t>SPIRIT AIRLINES</t>
  </si>
  <si>
    <t>JETBLUE AIRWAYS CORPORATION</t>
  </si>
  <si>
    <t>INTERJET</t>
  </si>
  <si>
    <t>AEROMEXICO SUCURSAL COLOMBIA</t>
  </si>
  <si>
    <t>LAN PERU</t>
  </si>
  <si>
    <t>UNITED AIR LINES INC</t>
  </si>
  <si>
    <t>IBERIA</t>
  </si>
  <si>
    <t>LATAM AIRLINES GROUP S.A SUCURSAL COLOMBIA</t>
  </si>
  <si>
    <t>LACSA</t>
  </si>
  <si>
    <t>FAST COLOMBIA SAS</t>
  </si>
  <si>
    <t>AVIOR AIRLINES,C.A.</t>
  </si>
  <si>
    <t>COPA</t>
  </si>
  <si>
    <t>AIR EUROPA</t>
  </si>
  <si>
    <t>AIR FRANCE</t>
  </si>
  <si>
    <t>AIRES</t>
  </si>
  <si>
    <t>LUFTHANSA</t>
  </si>
  <si>
    <t>DELTA</t>
  </si>
  <si>
    <t>AIR CANADA</t>
  </si>
  <si>
    <t>TAME</t>
  </si>
  <si>
    <t>AEROLINEAS ARGENTINAS</t>
  </si>
  <si>
    <t>TURKISH AIRLINES INC</t>
  </si>
  <si>
    <t>VIVA AIR PERU</t>
  </si>
  <si>
    <t>GEMINI AIRLINES</t>
  </si>
  <si>
    <t>AMERIJET INTERNATIOANL,(FT. LAUDERDALE,FL)</t>
  </si>
  <si>
    <t>Cuadro 2.3 Oferta y Demanda Pasajeros - Principales Rutas Nacionales</t>
  </si>
  <si>
    <t>Incluye operación regular y no regular</t>
  </si>
  <si>
    <t>Ruta</t>
  </si>
  <si>
    <t>BOG-MDE-BOG</t>
  </si>
  <si>
    <t>BOG-CLO-BOG</t>
  </si>
  <si>
    <t>BOG-CTG-BOG</t>
  </si>
  <si>
    <t>BOG-SMR-BOG</t>
  </si>
  <si>
    <t>BOG-PEI-BOG</t>
  </si>
  <si>
    <t>CTG-MDE-CTG</t>
  </si>
  <si>
    <t>BOG-CUC-BOG</t>
  </si>
  <si>
    <t>BOG-MTR-BOG</t>
  </si>
  <si>
    <t>CLO-MDE-CLO</t>
  </si>
  <si>
    <t>MDE-SMR-MDE</t>
  </si>
  <si>
    <t>BOG-VUP-BOG</t>
  </si>
  <si>
    <t>BOG-VVC-BOG</t>
  </si>
  <si>
    <t>ADZ-MDE-ADZ</t>
  </si>
  <si>
    <t>BOG-NVA-BOG</t>
  </si>
  <si>
    <t>BAQ-MDE-BAQ</t>
  </si>
  <si>
    <t>BOG-EYP-BOG</t>
  </si>
  <si>
    <t>BOG-LET-BOG</t>
  </si>
  <si>
    <t>ADZ-CLO-ADZ</t>
  </si>
  <si>
    <t>ADZ-CTG-ADZ</t>
  </si>
  <si>
    <t>BOG-RCH-BOG</t>
  </si>
  <si>
    <t>CLO-CTG-CLO</t>
  </si>
  <si>
    <t>BOG-PSO-BOG</t>
  </si>
  <si>
    <t>EOH-UIB-EOH</t>
  </si>
  <si>
    <t>BOG-MZL-BOG</t>
  </si>
  <si>
    <t>APO-EOH-APO</t>
  </si>
  <si>
    <t>CTG-PEI-CTG</t>
  </si>
  <si>
    <t>MDE-MTR-MDE</t>
  </si>
  <si>
    <t>BOG-IBE-BOG</t>
  </si>
  <si>
    <t>BOG-EJA-BOG</t>
  </si>
  <si>
    <t>BOG-EOH-BOG</t>
  </si>
  <si>
    <t>EOH-MTR-EOH</t>
  </si>
  <si>
    <t>BOG-FLA-BOG</t>
  </si>
  <si>
    <t>EOH-PEI-EOH</t>
  </si>
  <si>
    <t>BOG-PPN-BOG</t>
  </si>
  <si>
    <t>CLO-TCO-CLO</t>
  </si>
  <si>
    <t>PEI-SMR-PEI</t>
  </si>
  <si>
    <t>BOG-UIB-BOG</t>
  </si>
  <si>
    <t>BGA-EOH-BGA</t>
  </si>
  <si>
    <t>CLO-PSO-CLO</t>
  </si>
  <si>
    <t>BOG-PUU-BOG</t>
  </si>
  <si>
    <t>EOH-MZL-EOH</t>
  </si>
  <si>
    <t>BOG-CZU-BOG</t>
  </si>
  <si>
    <t>AXM-EOH-AXM</t>
  </si>
  <si>
    <t>BAQ-BOG-BAQ</t>
  </si>
  <si>
    <t>BGA-BOG-BGA</t>
  </si>
  <si>
    <t>ADZ-BOG-ADZ</t>
  </si>
  <si>
    <t>AXM-BOG-AXM</t>
  </si>
  <si>
    <t>BAQ-CLO-BAQ</t>
  </si>
  <si>
    <t>AUC-BOG-AUC</t>
  </si>
  <si>
    <t>CUC-MDE-CUC</t>
  </si>
  <si>
    <t>BGA-CUC-BGA</t>
  </si>
  <si>
    <t>BGA-MDE-BGA</t>
  </si>
  <si>
    <t>BGA-SMR-BGA</t>
  </si>
  <si>
    <t>BAQ-BGA-BAQ</t>
  </si>
  <si>
    <t>Cuadro 2.3B Oferta y Demanda Pasajeros nacionales rutas troncales por empresa</t>
  </si>
  <si>
    <t>Cuadro 2.4 Oferta y Demanda Pasajeros - Principales rutas internacionales</t>
  </si>
  <si>
    <t>Operación Regular y No regular</t>
  </si>
  <si>
    <t>Mercado - Ruta</t>
  </si>
  <si>
    <t>NORTE AMERICA</t>
  </si>
  <si>
    <t>BOG-MIA-BOG</t>
  </si>
  <si>
    <t>BOG-JFK-BOG</t>
  </si>
  <si>
    <t>MDE-MIA-MDE</t>
  </si>
  <si>
    <t>BOG-MCO-BOG</t>
  </si>
  <si>
    <t>BOG-FLL-BOG</t>
  </si>
  <si>
    <t>FLL-MDE-FLL</t>
  </si>
  <si>
    <t>CLO-MIA-CLO</t>
  </si>
  <si>
    <t>BOG-IAH-BOG</t>
  </si>
  <si>
    <t>BOG-EWR-BOG</t>
  </si>
  <si>
    <t>BOG-YYZ-BOG</t>
  </si>
  <si>
    <t>CTG-FLL-CTG</t>
  </si>
  <si>
    <t>BAQ-MIA-BAQ</t>
  </si>
  <si>
    <t>BOG-LAX-BOG</t>
  </si>
  <si>
    <t>CTG-MIA-CTG</t>
  </si>
  <si>
    <t>ATL-BOG-ATL</t>
  </si>
  <si>
    <t>CLO-FLL-CLO</t>
  </si>
  <si>
    <t>CTG-JFK-CTG</t>
  </si>
  <si>
    <t>BOG-DFW-BOG</t>
  </si>
  <si>
    <t>JFK-MDE-JFK</t>
  </si>
  <si>
    <t>BOG-IAD-BOG</t>
  </si>
  <si>
    <t>AXM-FLL-AXM</t>
  </si>
  <si>
    <t>MIA-PEI-MIA</t>
  </si>
  <si>
    <t>CTG-MCO-CTG</t>
  </si>
  <si>
    <t>MCO-MDE-MCO</t>
  </si>
  <si>
    <t>BOG-LIM-BOG</t>
  </si>
  <si>
    <t>BOG-SCL-BOG</t>
  </si>
  <si>
    <t>BOG-GRU-BOG</t>
  </si>
  <si>
    <t>BOG-UIO-BOG</t>
  </si>
  <si>
    <t>BOG-BUE-BOG</t>
  </si>
  <si>
    <t>BOG-GYE-BOG</t>
  </si>
  <si>
    <t>BOG-CCS-BOG</t>
  </si>
  <si>
    <t>LIM-MDE-LIM</t>
  </si>
  <si>
    <t>CTG-LIM-CTG</t>
  </si>
  <si>
    <t>CLO-LIM-CLO</t>
  </si>
  <si>
    <t>BOG-RIO-BOG</t>
  </si>
  <si>
    <t>BOG-VVI-BOG</t>
  </si>
  <si>
    <t>CLO-GYE-CLO</t>
  </si>
  <si>
    <t>BOG-LPB-BOG</t>
  </si>
  <si>
    <t>CCS-MDE-CCS</t>
  </si>
  <si>
    <t>BOG-CUZ-BOG</t>
  </si>
  <si>
    <t>BLA-BOG-BLA</t>
  </si>
  <si>
    <t>CLO-ESM-CLO</t>
  </si>
  <si>
    <t>BOG-VLN-BOG</t>
  </si>
  <si>
    <t>CCS-CLO-CCS</t>
  </si>
  <si>
    <t>BAQ-CCS-BAQ</t>
  </si>
  <si>
    <t>EUROPA</t>
  </si>
  <si>
    <t>BOG-MAD-BOG</t>
  </si>
  <si>
    <t>MAD-MDE-MAD</t>
  </si>
  <si>
    <t>BCN-BOG-BCN</t>
  </si>
  <si>
    <t>BOG-FRA-BOG</t>
  </si>
  <si>
    <t>BOG-CDG-BOG</t>
  </si>
  <si>
    <t>BOG-LHR-BOG</t>
  </si>
  <si>
    <t>CLO-MAD-CLO</t>
  </si>
  <si>
    <t>BOG-MUC-BOG</t>
  </si>
  <si>
    <t>AMS-CTG-AMS</t>
  </si>
  <si>
    <t>AMS-BOG-AMS</t>
  </si>
  <si>
    <t>BOG-IST-BOG</t>
  </si>
  <si>
    <t>BOG-MEX-BOG</t>
  </si>
  <si>
    <t>BOG-PTY-BOG</t>
  </si>
  <si>
    <t>MDE-PTY-MDE</t>
  </si>
  <si>
    <t>BOG-CUN-BOG</t>
  </si>
  <si>
    <t>CLO-PTY-CLO</t>
  </si>
  <si>
    <t>CTG-PTY-CTG</t>
  </si>
  <si>
    <t>BOG-SJO-BOG</t>
  </si>
  <si>
    <t>BOG-PUJ-BOG</t>
  </si>
  <si>
    <t>BOG-SAL-BOG</t>
  </si>
  <si>
    <t>MDE-MEX-MDE</t>
  </si>
  <si>
    <t>BOG-SDQ-BOG</t>
  </si>
  <si>
    <t>BAQ-PTY-BAQ</t>
  </si>
  <si>
    <t>MDE-SAL-MDE</t>
  </si>
  <si>
    <t>PEI-PTY-PEI</t>
  </si>
  <si>
    <t>ISLAS CARIBE</t>
  </si>
  <si>
    <t>BOG-CUR-BOG</t>
  </si>
  <si>
    <t>BOG-HAV-BOG</t>
  </si>
  <si>
    <t>Cuadro 2.5 Oferta y Demanda Pasajeros Internacionales - Continente y empresa</t>
  </si>
  <si>
    <t>Mercado - Aerolínea</t>
  </si>
  <si>
    <t>TACA INTERNATIONAL</t>
  </si>
  <si>
    <t>BGA-CTG-BGA</t>
  </si>
  <si>
    <t>BOG-TCO-BOG</t>
  </si>
  <si>
    <t>ADZ-BAQ-ADZ</t>
  </si>
  <si>
    <t>BOG-PGT-BOG</t>
  </si>
  <si>
    <t>ADZ-AXM-ADZ</t>
  </si>
  <si>
    <t>BAQ-MTR-BAQ</t>
  </si>
  <si>
    <t>BOG-PCR-BOG</t>
  </si>
  <si>
    <t>BAQ-VUP-BAQ</t>
  </si>
  <si>
    <t>LET-MDE-LET</t>
  </si>
  <si>
    <t>AUC-BGA-AUC</t>
  </si>
  <si>
    <t>CLO-GPI-CLO</t>
  </si>
  <si>
    <t>BOG-IDA-BOG</t>
  </si>
  <si>
    <t>EOH-VVC-EOH</t>
  </si>
  <si>
    <t>CZU-EOH-CZU</t>
  </si>
  <si>
    <t>CLO-PUU-CLO</t>
  </si>
  <si>
    <t>CLO-UIB-CLO</t>
  </si>
  <si>
    <t>BGA-EYP-BGA</t>
  </si>
  <si>
    <t>CUC-EOH-CUC</t>
  </si>
  <si>
    <t>EOH-IBE-EOH</t>
  </si>
  <si>
    <t>BOG-PTL-BOG</t>
  </si>
  <si>
    <t>BOG-SJE-BOG</t>
  </si>
  <si>
    <t>MDE-PEI-MDE</t>
  </si>
  <si>
    <t>AUC-CUC-AUC</t>
  </si>
  <si>
    <t>ADZ-BGA-ADZ</t>
  </si>
  <si>
    <t>BGA-PEI-BGA</t>
  </si>
  <si>
    <t>ADZ-PVA-ADZ</t>
  </si>
  <si>
    <t>BSC-EOH-BSC</t>
  </si>
  <si>
    <t>BOG-IPI-BOG</t>
  </si>
  <si>
    <t>PGT-VVC-PGT</t>
  </si>
  <si>
    <t>APO-BOG-APO</t>
  </si>
  <si>
    <t>BOG-VGP-BOG</t>
  </si>
  <si>
    <t>CLO-LET-CLO</t>
  </si>
  <si>
    <t>PEI-VVC-PEI</t>
  </si>
  <si>
    <t>BOG-MVP-BOG</t>
  </si>
  <si>
    <t>CLO-NVA-CLO</t>
  </si>
  <si>
    <t>BOG-BUN-BOG</t>
  </si>
  <si>
    <t>MVP-VVC-MVP</t>
  </si>
  <si>
    <t>CLO-VVC-CLO</t>
  </si>
  <si>
    <t>BGA-RVE-BGA</t>
  </si>
  <si>
    <t>BOG-RVE-BOG</t>
  </si>
  <si>
    <t>IDA-VVC-IDA</t>
  </si>
  <si>
    <t>BOG-LMC-BOG</t>
  </si>
  <si>
    <t>CLO-IBE-CLO</t>
  </si>
  <si>
    <t>CLO-PTL-CLO</t>
  </si>
  <si>
    <t>CLO-FLA-CLO</t>
  </si>
  <si>
    <t>CTG-MTR-CTG</t>
  </si>
  <si>
    <t>PCR-VVC-PCR</t>
  </si>
  <si>
    <t>BGA-VVC-BGA</t>
  </si>
  <si>
    <t>BOG-SVI-BOG</t>
  </si>
  <si>
    <t>CUC-TBU-CUC</t>
  </si>
  <si>
    <t>BGA-CLO-BGA</t>
  </si>
  <si>
    <t>FLA-LQM-FLA</t>
  </si>
  <si>
    <t>BOG-TME-BOG</t>
  </si>
  <si>
    <t>LQM-PUU-LQM</t>
  </si>
  <si>
    <t>MFS-SJE-MFS</t>
  </si>
  <si>
    <t>IPI-PUU-IPI</t>
  </si>
  <si>
    <t>CLO-IPI-CLO</t>
  </si>
  <si>
    <t>LQM-VGP-LQM</t>
  </si>
  <si>
    <t>BMG-IDA-BMG</t>
  </si>
  <si>
    <t>ADZ-PEI-ADZ</t>
  </si>
  <si>
    <t>BMG-VVC-BMG</t>
  </si>
  <si>
    <t>ACR-SJE-ACR</t>
  </si>
  <si>
    <t>CRU-SJE-CRU</t>
  </si>
  <si>
    <t>9DI-IDA-9DI</t>
  </si>
  <si>
    <t>PCE-PCR-PCE</t>
  </si>
  <si>
    <t>LET-LPD-LET</t>
  </si>
  <si>
    <t>BAQ-SMR-BAQ</t>
  </si>
  <si>
    <t>PCE-VVC-PCE</t>
  </si>
  <si>
    <t>ACR-LCH-ACR</t>
  </si>
  <si>
    <t>SJE-VVC-SJE</t>
  </si>
  <si>
    <t>LMC-VVC-LMC</t>
  </si>
  <si>
    <t>BSC-UIB-BSC</t>
  </si>
  <si>
    <t>LPD-TAR-LPD</t>
  </si>
  <si>
    <t>SJE-TAR-SJE</t>
  </si>
  <si>
    <t>MVP-SJE-MVP</t>
  </si>
  <si>
    <t>LQM-VVC-LQM</t>
  </si>
  <si>
    <t>MVP-TAR-MVP</t>
  </si>
  <si>
    <t>LCH-SJE-LCH</t>
  </si>
  <si>
    <t>TAR-VVC-TAR</t>
  </si>
  <si>
    <t>A02-IDA-A02</t>
  </si>
  <si>
    <t>CRU-VVC-CRU</t>
  </si>
  <si>
    <t>LET-TAP-LET</t>
  </si>
  <si>
    <t>LPD-TAP-LPD</t>
  </si>
  <si>
    <t>MQU-VVC-MQU</t>
  </si>
  <si>
    <t>MTS-MVP-MTS</t>
  </si>
  <si>
    <t>NVA-PUU-NVA</t>
  </si>
  <si>
    <t>NVA-VVC-NVA</t>
  </si>
  <si>
    <t>PUU-VVC-PUU</t>
  </si>
  <si>
    <t>ACR-MFS-ACR</t>
  </si>
  <si>
    <t>CRU-MVP-CRU</t>
  </si>
  <si>
    <t>IDA-PCE-IDA</t>
  </si>
  <si>
    <t>IDA-SJE-IDA</t>
  </si>
  <si>
    <t>LCH-MVP-LCH</t>
  </si>
  <si>
    <t>LCH-VVC-LCH</t>
  </si>
  <si>
    <t>LPD-VVC-LPD</t>
  </si>
  <si>
    <t>VLA-VVC-VLA</t>
  </si>
  <si>
    <t>BMG-VLA-BMG</t>
  </si>
  <si>
    <t>LPD-SJE-LPD</t>
  </si>
  <si>
    <t>EASYFLY S.A</t>
  </si>
  <si>
    <t>SERVICIO AEREO A TERRITORIOS NACIONALES SATENA</t>
  </si>
  <si>
    <t>ALIANSA</t>
  </si>
  <si>
    <t>AIR COLOMBIA</t>
  </si>
  <si>
    <t>AEROLINEA DE ANTIOQUIA S.A.</t>
  </si>
  <si>
    <t>TAC</t>
  </si>
  <si>
    <t>AIR PANAMA</t>
  </si>
  <si>
    <t>OCEANAIR</t>
  </si>
  <si>
    <t>SERVICIO AÉREO REGIONAL "REGAIR" CIA. LTDA.</t>
  </si>
  <si>
    <t>REGIONAL EXPRESS AMERICAS S.A.S.</t>
  </si>
  <si>
    <t>ADZ-PTY-ADZ</t>
  </si>
  <si>
    <t>BGA-PTY-BGA</t>
  </si>
  <si>
    <t>BLB-BOG-BLB</t>
  </si>
  <si>
    <t>BLB-CLO-BLB</t>
  </si>
  <si>
    <t>BLB-CTG-BLB</t>
  </si>
  <si>
    <t>BLB-MDE-BLB</t>
  </si>
  <si>
    <t>BOG-GUA-BOG</t>
  </si>
  <si>
    <t>CLO-MEX-CLO</t>
  </si>
  <si>
    <t>CUN-MDE-CUN</t>
  </si>
  <si>
    <t>ATL-CTG-ATL</t>
  </si>
  <si>
    <t>BOG-PMV-BOG</t>
  </si>
  <si>
    <t>CLO-PMV-CLO</t>
  </si>
  <si>
    <t>MDE-PMV-MDE</t>
  </si>
  <si>
    <t>AUA-BOG-AUA</t>
  </si>
  <si>
    <t>AUA-MDE-AUA</t>
  </si>
  <si>
    <t>AUA-RCH-AUA</t>
  </si>
  <si>
    <t>BOG-SJU-BOG</t>
  </si>
  <si>
    <t>CUR-MDE-CUR</t>
  </si>
  <si>
    <t>MDE-SJU-MDE</t>
  </si>
  <si>
    <t>CENTRO AMERICA</t>
  </si>
  <si>
    <t>SURAMERICA</t>
  </si>
  <si>
    <t>AIR ARUBA</t>
  </si>
  <si>
    <t>ACD-EOH-ACD</t>
  </si>
  <si>
    <t>ACR-FLA-ACR</t>
  </si>
  <si>
    <t>ACR-LET-ACR</t>
  </si>
  <si>
    <t>APO-UIB-APO</t>
  </si>
  <si>
    <t>BMG-PCE-BMG</t>
  </si>
  <si>
    <t>CAQ-EOH-CAQ</t>
  </si>
  <si>
    <t>CRU-PCA-CRU</t>
  </si>
  <si>
    <t>EBG-EOH-EBG</t>
  </si>
  <si>
    <t>EJA-VVC-EJA</t>
  </si>
  <si>
    <t>EOH-FLA-EOH</t>
  </si>
  <si>
    <t>EOH-TLU-EOH</t>
  </si>
  <si>
    <t>FLA-NVA-FLA</t>
  </si>
  <si>
    <t>LCH-LET-LCH</t>
  </si>
  <si>
    <t>LQM-SJE-LQM</t>
  </si>
  <si>
    <t>MFS-PCA-MFS</t>
  </si>
  <si>
    <t>MIT-MVP-MIT</t>
  </si>
  <si>
    <t>PCA-SJE-PCA</t>
  </si>
  <si>
    <t>BOG-MAO-BOG</t>
  </si>
  <si>
    <t>CLO-UIO-CLO</t>
  </si>
  <si>
    <t>BOG-MVD-BOG</t>
  </si>
  <si>
    <t>ASU-BOG-ASU</t>
  </si>
  <si>
    <t>ICELANDAIR</t>
  </si>
  <si>
    <t>CUBANA</t>
  </si>
  <si>
    <t>SWIFTAIR S.A</t>
  </si>
  <si>
    <t>ACR-TAR-ACR</t>
  </si>
  <si>
    <t>ACR-VVC-ACR</t>
  </si>
  <si>
    <t>BAQ-CTG-BAQ</t>
  </si>
  <si>
    <t>BMG-GRM-BMG</t>
  </si>
  <si>
    <t>CLO-EOH-CLO</t>
  </si>
  <si>
    <t>CTG-SBD-CTG</t>
  </si>
  <si>
    <t>EJA-EOH-EJA</t>
  </si>
  <si>
    <t>EJA-SMR-EJA</t>
  </si>
  <si>
    <t>EOH-NQU-EOH</t>
  </si>
  <si>
    <t>EOH-SMR-EOH</t>
  </si>
  <si>
    <t>GRM-VVC-GRM</t>
  </si>
  <si>
    <t>LMC-SJE-LMC</t>
  </si>
  <si>
    <t>LMC-SVI-LMC</t>
  </si>
  <si>
    <t>MIT-VVC-MIT</t>
  </si>
  <si>
    <t>MVP-PCA-MVP</t>
  </si>
  <si>
    <t>NQU-UIB-NQU</t>
  </si>
  <si>
    <t>PCA-VVC-PCA</t>
  </si>
  <si>
    <t>SVI-VVC-SVI</t>
  </si>
  <si>
    <t>MDE-PAC-MDE</t>
  </si>
  <si>
    <t>CLO-SAL-CLO</t>
  </si>
  <si>
    <t>ADZ-SAL-ADZ</t>
  </si>
  <si>
    <t>BAQ-MEX-BAQ</t>
  </si>
  <si>
    <t>AXM-PAC-AXM</t>
  </si>
  <si>
    <t>MDE-SDQ-MDE</t>
  </si>
  <si>
    <t>CTG-PAC-CTG</t>
  </si>
  <si>
    <t>ADZ-CUN-ADZ</t>
  </si>
  <si>
    <t>BOG-ISL-BOG</t>
  </si>
  <si>
    <t>CLO-CUR-CLO</t>
  </si>
  <si>
    <t>BOG-BOS-BOG</t>
  </si>
  <si>
    <t>CTG-YQB-CTG</t>
  </si>
  <si>
    <t>AEX-BOG-AEX</t>
  </si>
  <si>
    <t>CTG-UIO-CTG</t>
  </si>
  <si>
    <t>BOG-REC-BOG</t>
  </si>
  <si>
    <t>BOG-SSA-BOG</t>
  </si>
  <si>
    <t>BOG-FOR-BOG</t>
  </si>
  <si>
    <t>BOG-GIG-BOG</t>
  </si>
  <si>
    <t>Ruta / Empresa</t>
  </si>
  <si>
    <t>AEROVIAS DAP</t>
  </si>
  <si>
    <t>ANDES LINEAS AEREAS S.A.</t>
  </si>
  <si>
    <t>ESTELAR LATIOAMERICANA.C.A.</t>
  </si>
  <si>
    <t>SAN-TA</t>
  </si>
  <si>
    <t>SOLOMON AIRLINES LIMITED</t>
  </si>
  <si>
    <t>AEROLÍNEAS DAMOJH S.A. DE C.V.</t>
  </si>
  <si>
    <t>AEROPOSTAL</t>
  </si>
  <si>
    <t>AEROTRANSPORTE DEL CARIBE C.A.</t>
  </si>
  <si>
    <t>AIR CHARTER SERVICE/ AIR X CHARTER</t>
  </si>
  <si>
    <t>AIR TRANSAT</t>
  </si>
  <si>
    <t>AVANTY</t>
  </si>
  <si>
    <t>COMLUX ARUBA NV</t>
  </si>
  <si>
    <t>CONVIASA</t>
  </si>
  <si>
    <t>CORSAIR INTERNATIONAL</t>
  </si>
  <si>
    <t>EMPRESA VENEZOLANA, LINEA AEREA BOLIVARIANA</t>
  </si>
  <si>
    <t>EUROPE ELITE</t>
  </si>
  <si>
    <t>EUROPEAN AVIATION SERVICES</t>
  </si>
  <si>
    <t>GOL TRANSPORTES AEREOS LTDA</t>
  </si>
  <si>
    <t>JETCOM SA</t>
  </si>
  <si>
    <t>KAISERAIR, INC.</t>
  </si>
  <si>
    <t>SUNRISE AIRWAYS, TRAVEL SERVICE</t>
  </si>
  <si>
    <t>SURINAAMSE LUCHTVAART MAATSCHAPPIJ N.V</t>
  </si>
  <si>
    <t>THOMSONFLY LTD</t>
  </si>
  <si>
    <t>TITAN AIRWAYS LTD.</t>
  </si>
  <si>
    <t>VARMLANDFLYG AB</t>
  </si>
  <si>
    <t>WESTERN GLOBAL</t>
  </si>
  <si>
    <t>XTRA AIRWAYS</t>
  </si>
  <si>
    <t>9DI-A02-9DI</t>
  </si>
  <si>
    <t>9DI-BMG-9DI</t>
  </si>
  <si>
    <t>9DI-VVC-9DI</t>
  </si>
  <si>
    <t>ACR-LPD-ACR</t>
  </si>
  <si>
    <t>ACR-SVI-ACR</t>
  </si>
  <si>
    <t>ADZ-SMR-ADZ</t>
  </si>
  <si>
    <t>APO-MDE-APO</t>
  </si>
  <si>
    <t>AUC-EOH-AUC</t>
  </si>
  <si>
    <t>AUC-PCR-AUC</t>
  </si>
  <si>
    <t>AUC-VVC-AUC</t>
  </si>
  <si>
    <t>BGA-PIM-BGA</t>
  </si>
  <si>
    <t>BGA-VUP-BGA</t>
  </si>
  <si>
    <t>BMG-SJE-BMG</t>
  </si>
  <si>
    <t>BOG-LQM-BOG</t>
  </si>
  <si>
    <t>CAQ-MDE-CAQ</t>
  </si>
  <si>
    <t>CLO-MTR-CLO</t>
  </si>
  <si>
    <t>CLO-PEI-CLO</t>
  </si>
  <si>
    <t>CLO-PPN-CLO</t>
  </si>
  <si>
    <t>CLO-SMR-CLO</t>
  </si>
  <si>
    <t>COG-EOH-COG</t>
  </si>
  <si>
    <t>CRU-MFS-CRU</t>
  </si>
  <si>
    <t>CRU-MTS-CRU</t>
  </si>
  <si>
    <t>CTG-EJA-CTG</t>
  </si>
  <si>
    <t>CTG-EOH-CTG</t>
  </si>
  <si>
    <t>CTG-SMR-CTG</t>
  </si>
  <si>
    <t>CTG-VUP-CTG</t>
  </si>
  <si>
    <t>CUC-SMR-CUC</t>
  </si>
  <si>
    <t>CUC-TIB-CUC</t>
  </si>
  <si>
    <t>EOH-PIM-EOH</t>
  </si>
  <si>
    <t>EOH-TME-EOH</t>
  </si>
  <si>
    <t>EOH-VUP-EOH</t>
  </si>
  <si>
    <t>EYP-VVC-EYP</t>
  </si>
  <si>
    <t>IDA-MVP-IDA</t>
  </si>
  <si>
    <t>IDA-PCR-IDA</t>
  </si>
  <si>
    <t>LCH-LPD-LCH</t>
  </si>
  <si>
    <t>LET-TAR-LET</t>
  </si>
  <si>
    <t>LPD-MVP-LPD</t>
  </si>
  <si>
    <t>LPD-PCA-LPD</t>
  </si>
  <si>
    <t>LQM-SVI-LQM</t>
  </si>
  <si>
    <t>MAP-MUR-MAP</t>
  </si>
  <si>
    <t>MAP-MVP-MAP</t>
  </si>
  <si>
    <t>MAP-SJE-MAP</t>
  </si>
  <si>
    <t>MAP-VVC-MAP</t>
  </si>
  <si>
    <t>MDE-VUP-MDE</t>
  </si>
  <si>
    <t>MFR-MVP-MFR</t>
  </si>
  <si>
    <t>MFS-MIT-MFS</t>
  </si>
  <si>
    <t>MFS-MVP-MFS</t>
  </si>
  <si>
    <t>MFS-VVC-MFS</t>
  </si>
  <si>
    <t>MIT-SJE-MIT</t>
  </si>
  <si>
    <t>MTS-SJE-MTS</t>
  </si>
  <si>
    <t>MUR-MVP-MUR</t>
  </si>
  <si>
    <t>MUR-SJE-MUR</t>
  </si>
  <si>
    <t>MUR-VVC-MUR</t>
  </si>
  <si>
    <t>MVA-SJE-MVA</t>
  </si>
  <si>
    <t>MVA-VVC-MVA</t>
  </si>
  <si>
    <t>MVP-PCE-MVP</t>
  </si>
  <si>
    <t>MVP-TAP-MVP</t>
  </si>
  <si>
    <t>MZL-PEI-MZL</t>
  </si>
  <si>
    <t>PCA-TAR-PCA</t>
  </si>
  <si>
    <t>PCE-PIM-PCE</t>
  </si>
  <si>
    <t>PCE-VLA-PCE</t>
  </si>
  <si>
    <t>PEI-TLU-PEI</t>
  </si>
  <si>
    <t>PIM-SJE-PIM</t>
  </si>
  <si>
    <t>PIM-TME-PIM</t>
  </si>
  <si>
    <t>PIM-VVC-PIM</t>
  </si>
  <si>
    <t>RVE-TME-RVE</t>
  </si>
  <si>
    <t>SJE-TAP-SJE</t>
  </si>
  <si>
    <t>TAP-TAR-TAP</t>
  </si>
  <si>
    <t>TAP-VVC-TAP</t>
  </si>
  <si>
    <t>VGP-VVC-VGP</t>
  </si>
  <si>
    <t>BAQ-SDQ-BAQ</t>
  </si>
  <si>
    <t>BOG-STI-BOG</t>
  </si>
  <si>
    <t>BOG-TLC-BOG</t>
  </si>
  <si>
    <t>CTG-SAL-CTG</t>
  </si>
  <si>
    <t>CTG-SJO-CTG</t>
  </si>
  <si>
    <t>CTG-GUA-CTG</t>
  </si>
  <si>
    <t>CTG-MEX-CTG</t>
  </si>
  <si>
    <t>ADZ-SJO-ADZ</t>
  </si>
  <si>
    <t>CTG-YUL-CTG</t>
  </si>
  <si>
    <t>ADZ-YUL-ADZ</t>
  </si>
  <si>
    <t>CTG-SAV-CTG</t>
  </si>
  <si>
    <t>BOG-ORD-BOG</t>
  </si>
  <si>
    <t>CTG-JAX-CTG</t>
  </si>
  <si>
    <t>ADZ-YWG-ADZ</t>
  </si>
  <si>
    <t>CTG-OPF-CTG</t>
  </si>
  <si>
    <t>BHM-CTG-BHM</t>
  </si>
  <si>
    <t>CTG-YYZ-CTG</t>
  </si>
  <si>
    <t>BOG-BRO-BOG</t>
  </si>
  <si>
    <t>MIA-SMR-MIA</t>
  </si>
  <si>
    <t>BOG-SAT-BOG</t>
  </si>
  <si>
    <t>CUC-LTX-CUC</t>
  </si>
  <si>
    <t>CTG-GYE-CTG</t>
  </si>
  <si>
    <t>MAR-PEI-MAR</t>
  </si>
  <si>
    <t>CTG-MEC-CTG</t>
  </si>
  <si>
    <t>LET-RBR-LET</t>
  </si>
  <si>
    <t>ANF-BOG-ANF</t>
  </si>
  <si>
    <t>CCS-PEI-CCS</t>
  </si>
  <si>
    <t>CLO-VVI-CLO</t>
  </si>
  <si>
    <t>CTG-RBR-CTG</t>
  </si>
  <si>
    <t>GYE-MDE-GYE</t>
  </si>
  <si>
    <t>CLO-COR-CLO</t>
  </si>
  <si>
    <t>ARI-CLO-ARI</t>
  </si>
  <si>
    <t>BOG-CCP-BOG</t>
  </si>
  <si>
    <t>CLO-MVD-CLO</t>
  </si>
  <si>
    <t>CLO-PBM-CLO</t>
  </si>
  <si>
    <t>BAQ-LSP-BAQ</t>
  </si>
  <si>
    <t>MDE-MEC-MDE</t>
  </si>
  <si>
    <t>CTG-IGR-CTG</t>
  </si>
  <si>
    <t>CTG-MAR-CTG</t>
  </si>
  <si>
    <t>MDE-VLN-MDE</t>
  </si>
  <si>
    <t>BAQ-MAO-BAQ</t>
  </si>
  <si>
    <t>BAQ-MAR-BAQ</t>
  </si>
  <si>
    <t>BAQ-UIO-BAQ</t>
  </si>
  <si>
    <t>BUE-CLO-BUE</t>
  </si>
  <si>
    <t>BOG-CNF-BOG</t>
  </si>
  <si>
    <t>MAR-MDE-MAR</t>
  </si>
  <si>
    <t>MAR-RCH-MAR</t>
  </si>
  <si>
    <t>ARI-BOG-ARI</t>
  </si>
  <si>
    <t>MDE-SCL-MDE</t>
  </si>
  <si>
    <t>AEP-BAQ-AEP</t>
  </si>
  <si>
    <t>BOG-TRU-BOG</t>
  </si>
  <si>
    <t>CDG-CTG-CDG</t>
  </si>
  <si>
    <t>BOG-MXP-BOG</t>
  </si>
  <si>
    <t>CTG-FPO-CTG</t>
  </si>
  <si>
    <t>CTG-LIS-CTG</t>
  </si>
  <si>
    <t>BAQ-BUD-BAQ</t>
  </si>
  <si>
    <t>BUD-CTG-BUD</t>
  </si>
  <si>
    <t>BAQ-LEU-BAQ</t>
  </si>
  <si>
    <t>CTG-LIR-CTG</t>
  </si>
  <si>
    <t>BCN-CLO-BCN</t>
  </si>
  <si>
    <t>HAV-MDE-HAV</t>
  </si>
  <si>
    <t>MDE-POS-MDE</t>
  </si>
  <si>
    <t>ACR-LMC-ACR</t>
  </si>
  <si>
    <t>MFR-SJE-MFR</t>
  </si>
  <si>
    <t>PCE-SJE-PCE</t>
  </si>
  <si>
    <t>BMG-PGM-BMG</t>
  </si>
  <si>
    <t>CRU-TAR-CRU</t>
  </si>
  <si>
    <t>CTG-MMP-CTG</t>
  </si>
  <si>
    <t>PGM-VVC-PGM</t>
  </si>
  <si>
    <t>ABSA</t>
  </si>
  <si>
    <t>ADZ-CUC-ADZ</t>
  </si>
  <si>
    <t>CTG-CUC-CTG</t>
  </si>
  <si>
    <t>FLA-IBE-FLA</t>
  </si>
  <si>
    <t>IBE-NVA-IBE</t>
  </si>
  <si>
    <t>IBE-TCO-IBE</t>
  </si>
  <si>
    <t>9DI-SJE-9DI</t>
  </si>
  <si>
    <t>PAC-SMR-PAC</t>
  </si>
  <si>
    <t>CPQ-MDE-CPQ</t>
  </si>
  <si>
    <t>MAO-MDE-MAO</t>
  </si>
  <si>
    <t>GRU-MDE-GRU</t>
  </si>
  <si>
    <t>BOG-MAR-BOG</t>
  </si>
  <si>
    <t>BOG-CPQ-BOG</t>
  </si>
  <si>
    <t>GIG-MDE-GIG</t>
  </si>
  <si>
    <t>CLO-GRU-CLO</t>
  </si>
  <si>
    <t>Boletín Oferta y Demanda Noviembre 2019</t>
  </si>
  <si>
    <t>Noviembre de 2019</t>
  </si>
  <si>
    <t>Noviembre de 2018</t>
  </si>
  <si>
    <t>Enero - Noviembre 2019</t>
  </si>
  <si>
    <t>Enero - Noviembre 2018</t>
  </si>
  <si>
    <t>Nov 2019 / Nov 2018</t>
  </si>
  <si>
    <t>Ene - Nov 2018</t>
  </si>
  <si>
    <t>Ene - Nov 2019</t>
  </si>
  <si>
    <t>Ene - Nov 2019 / Ene - Nov 2018</t>
  </si>
  <si>
    <t>CTG-VVC-CTG</t>
  </si>
  <si>
    <t>CUC-VVC-CUC</t>
  </si>
  <si>
    <t>CLO-VGP-CLO</t>
  </si>
  <si>
    <t>A06-SJE-A06</t>
  </si>
  <si>
    <t>MFS-TAR-MFS</t>
  </si>
  <si>
    <t>CLO-CUC-CLO</t>
  </si>
  <si>
    <t>CTG-RDU-CTG</t>
  </si>
  <si>
    <t>BOG-GSO-BOG</t>
  </si>
  <si>
    <t>CLO-FOR-CLO</t>
  </si>
  <si>
    <t>CTG-IQT-CTG</t>
  </si>
  <si>
    <t>BGI-BOG-BGI</t>
  </si>
  <si>
    <t>CTG-SJU-CTG</t>
  </si>
  <si>
    <t>BOG-POS-BOG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</si>
</sst>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9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19"/>
      <color theme="2"/>
      <name val="Arial"/>
      <family val="2"/>
    </font>
    <font>
      <b/>
      <sz val="18"/>
      <color theme="2"/>
      <name val="Arial"/>
      <family val="2"/>
    </font>
    <font>
      <b/>
      <sz val="16"/>
      <color theme="2"/>
      <name val="Arial"/>
      <family val="2"/>
    </font>
    <font>
      <b/>
      <sz val="15"/>
      <color indexed="18"/>
      <name val="Arial"/>
      <family val="2"/>
    </font>
    <font>
      <sz val="14"/>
      <color indexed="18"/>
      <name val="Arial"/>
      <family val="2"/>
    </font>
    <font>
      <b/>
      <sz val="13"/>
      <color indexed="18"/>
      <name val="Arial"/>
      <family val="2"/>
    </font>
    <font>
      <u/>
      <sz val="10"/>
      <color indexed="12"/>
      <name val="Courier"/>
      <family val="3"/>
    </font>
    <font>
      <u/>
      <sz val="12"/>
      <color indexed="1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sz val="11"/>
      <color indexed="18"/>
      <name val="Arial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0"/>
      <color rgb="FF002060"/>
      <name val="Arial"/>
      <family val="2"/>
    </font>
    <font>
      <b/>
      <sz val="24"/>
      <color rgb="FF002060"/>
      <name val="Arial"/>
      <family val="2"/>
    </font>
    <font>
      <b/>
      <sz val="19"/>
      <color rgb="FF002060"/>
      <name val="Arial"/>
      <family val="2"/>
    </font>
    <font>
      <u/>
      <sz val="12"/>
      <color rgb="FF002060"/>
      <name val="Arial"/>
      <family val="2"/>
    </font>
    <font>
      <b/>
      <sz val="20"/>
      <color rgb="FF002060"/>
      <name val="Arial"/>
      <family val="2"/>
    </font>
    <font>
      <b/>
      <sz val="18"/>
      <color rgb="FF002060"/>
      <name val="Arial"/>
      <family val="2"/>
    </font>
    <font>
      <sz val="10"/>
      <name val="Courier"/>
      <family val="3"/>
    </font>
    <font>
      <b/>
      <u/>
      <sz val="20"/>
      <color theme="5" tint="-0.499984740745262"/>
      <name val="Century Gothic"/>
      <family val="2"/>
    </font>
    <font>
      <sz val="10"/>
      <color rgb="FF002060"/>
      <name val="Century Gothic"/>
      <family val="2"/>
    </font>
    <font>
      <b/>
      <sz val="12"/>
      <color rgb="FF002060"/>
      <name val="Century Gothic"/>
      <family val="2"/>
    </font>
    <font>
      <sz val="12"/>
      <color rgb="FF002060"/>
      <name val="Century Gothic"/>
      <family val="2"/>
    </font>
    <font>
      <sz val="11"/>
      <color rgb="FF002060"/>
      <name val="Century Gothic"/>
      <family val="2"/>
    </font>
    <font>
      <sz val="13"/>
      <color rgb="FF002060"/>
      <name val="Century Gothic"/>
      <family val="2"/>
    </font>
    <font>
      <b/>
      <u/>
      <sz val="18"/>
      <color theme="5" tint="-0.499984740745262"/>
      <name val="Century Gothic"/>
      <family val="2"/>
    </font>
    <font>
      <b/>
      <sz val="13"/>
      <color indexed="56"/>
      <name val="Century Gothic"/>
      <family val="2"/>
    </font>
    <font>
      <sz val="13"/>
      <color indexed="56"/>
      <name val="Century Gothic"/>
      <family val="2"/>
    </font>
    <font>
      <sz val="10"/>
      <name val="Century Gothic"/>
      <family val="2"/>
    </font>
    <font>
      <u/>
      <sz val="10"/>
      <color indexed="12"/>
      <name val="MS Sans Serif"/>
      <family val="2"/>
    </font>
    <font>
      <sz val="11"/>
      <color indexed="48"/>
      <name val="Arial"/>
      <family val="2"/>
    </font>
    <font>
      <b/>
      <sz val="9"/>
      <name val="Century Gothic"/>
      <family val="2"/>
    </font>
    <font>
      <b/>
      <sz val="15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10"/>
      <color rgb="FF0033CC"/>
      <name val="Century Gothic"/>
      <family val="2"/>
    </font>
    <font>
      <sz val="10"/>
      <color rgb="FF0070C0"/>
      <name val="Century Gothic"/>
      <family val="2"/>
    </font>
    <font>
      <b/>
      <sz val="10"/>
      <color theme="6" tint="-0.499984740745262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rgb="FF0070C0"/>
      <name val="Century Gothic"/>
      <family val="2"/>
    </font>
    <font>
      <sz val="10"/>
      <name val="MS Sans Serif"/>
      <family val="2"/>
    </font>
    <font>
      <b/>
      <sz val="13"/>
      <name val="Century Gothic"/>
      <family val="2"/>
    </font>
    <font>
      <sz val="13"/>
      <name val="Century Gothic"/>
      <family val="2"/>
    </font>
    <font>
      <b/>
      <i/>
      <sz val="11"/>
      <name val="Century Gothic"/>
      <family val="2"/>
    </font>
    <font>
      <b/>
      <i/>
      <sz val="10"/>
      <name val="Century Gothic"/>
      <family val="2"/>
    </font>
    <font>
      <sz val="11"/>
      <color indexed="12"/>
      <name val="Century Gothic"/>
      <family val="2"/>
    </font>
    <font>
      <b/>
      <sz val="10"/>
      <color indexed="12"/>
      <name val="Century Gothic"/>
      <family val="2"/>
    </font>
    <font>
      <u/>
      <sz val="12"/>
      <color indexed="48"/>
      <name val="Arial"/>
      <family val="2"/>
    </font>
    <font>
      <sz val="14"/>
      <name val="Century Gothic"/>
      <family val="2"/>
    </font>
    <font>
      <sz val="12"/>
      <color indexed="12"/>
      <name val="Century Gothic"/>
      <family val="2"/>
    </font>
    <font>
      <b/>
      <sz val="16"/>
      <name val="Century Gothic"/>
      <family val="2"/>
    </font>
    <font>
      <sz val="15"/>
      <name val="Century Gothic"/>
      <family val="2"/>
    </font>
    <font>
      <b/>
      <i/>
      <sz val="13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indexed="12"/>
      <name val="Century Gothic"/>
      <family val="2"/>
    </font>
    <font>
      <b/>
      <sz val="11"/>
      <color indexed="12"/>
      <name val="Century Gothic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theme="0" tint="-0.24994659260841701"/>
      </bottom>
      <diagonal/>
    </border>
    <border>
      <left/>
      <right style="thick">
        <color indexed="64"/>
      </right>
      <top style="thick">
        <color indexed="64"/>
      </top>
      <bottom style="medium">
        <color theme="0" tint="-0.24994659260841701"/>
      </bottom>
      <diagonal/>
    </border>
    <border>
      <left style="thick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ck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indexed="64"/>
      </left>
      <right style="medium">
        <color indexed="64"/>
      </right>
      <top style="medium">
        <color theme="0" tint="-0.24994659260841701"/>
      </top>
      <bottom style="thick">
        <color indexed="64"/>
      </bottom>
      <diagonal/>
    </border>
    <border>
      <left/>
      <right style="thick">
        <color indexed="64"/>
      </right>
      <top style="medium">
        <color theme="0" tint="-0.24994659260841701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thick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37" fontId="30" fillId="0" borderId="0"/>
    <xf numFmtId="37" fontId="30" fillId="0" borderId="0"/>
    <xf numFmtId="0" fontId="41" fillId="0" borderId="0" applyNumberFormat="0" applyFill="0" applyBorder="0" applyAlignment="0" applyProtection="0"/>
    <xf numFmtId="37" fontId="30" fillId="0" borderId="0"/>
    <xf numFmtId="0" fontId="60" fillId="0" borderId="0"/>
    <xf numFmtId="9" fontId="73" fillId="0" borderId="0" applyFont="0" applyFill="0" applyBorder="0" applyAlignment="0" applyProtection="0"/>
  </cellStyleXfs>
  <cellXfs count="420">
    <xf numFmtId="0" fontId="0" fillId="0" borderId="0" xfId="0"/>
    <xf numFmtId="0" fontId="4" fillId="2" borderId="1" xfId="2" applyFont="1" applyFill="1" applyBorder="1"/>
    <xf numFmtId="0" fontId="3" fillId="2" borderId="2" xfId="2" applyFont="1" applyFill="1" applyBorder="1"/>
    <xf numFmtId="0" fontId="5" fillId="2" borderId="3" xfId="2" applyFont="1" applyFill="1" applyBorder="1"/>
    <xf numFmtId="0" fontId="3" fillId="2" borderId="4" xfId="2" applyFont="1" applyFill="1" applyBorder="1"/>
    <xf numFmtId="0" fontId="6" fillId="2" borderId="3" xfId="2" applyFont="1" applyFill="1" applyBorder="1"/>
    <xf numFmtId="0" fontId="7" fillId="2" borderId="3" xfId="2" applyFont="1" applyFill="1" applyBorder="1"/>
    <xf numFmtId="0" fontId="8" fillId="2" borderId="3" xfId="2" applyFont="1" applyFill="1" applyBorder="1"/>
    <xf numFmtId="0" fontId="4" fillId="2" borderId="3" xfId="2" applyFont="1" applyFill="1" applyBorder="1"/>
    <xf numFmtId="0" fontId="3" fillId="4" borderId="7" xfId="2" applyFont="1" applyFill="1" applyBorder="1"/>
    <xf numFmtId="0" fontId="3" fillId="4" borderId="8" xfId="2" applyFont="1" applyFill="1" applyBorder="1"/>
    <xf numFmtId="0" fontId="14" fillId="5" borderId="9" xfId="2" applyFont="1" applyFill="1" applyBorder="1"/>
    <xf numFmtId="0" fontId="16" fillId="5" borderId="10" xfId="1" applyFont="1" applyFill="1" applyBorder="1" applyAlignment="1">
      <alignment horizontal="left" indent="1"/>
    </xf>
    <xf numFmtId="0" fontId="17" fillId="6" borderId="11" xfId="2" applyFont="1" applyFill="1" applyBorder="1"/>
    <xf numFmtId="0" fontId="18" fillId="6" borderId="12" xfId="1" applyFont="1" applyFill="1" applyBorder="1" applyAlignment="1">
      <alignment horizontal="left" indent="1"/>
    </xf>
    <xf numFmtId="0" fontId="17" fillId="7" borderId="13" xfId="2" applyFont="1" applyFill="1" applyBorder="1"/>
    <xf numFmtId="0" fontId="18" fillId="7" borderId="14" xfId="1" applyFont="1" applyFill="1" applyBorder="1" applyAlignment="1">
      <alignment horizontal="left" indent="1"/>
    </xf>
    <xf numFmtId="0" fontId="17" fillId="6" borderId="13" xfId="2" applyFont="1" applyFill="1" applyBorder="1"/>
    <xf numFmtId="0" fontId="18" fillId="6" borderId="14" xfId="3" applyFont="1" applyFill="1" applyBorder="1" applyAlignment="1" applyProtection="1">
      <alignment horizontal="left" indent="1"/>
    </xf>
    <xf numFmtId="0" fontId="18" fillId="7" borderId="14" xfId="3" applyFont="1" applyFill="1" applyBorder="1" applyAlignment="1" applyProtection="1">
      <alignment horizontal="left" indent="1"/>
    </xf>
    <xf numFmtId="0" fontId="17" fillId="7" borderId="15" xfId="2" applyFont="1" applyFill="1" applyBorder="1"/>
    <xf numFmtId="0" fontId="18" fillId="7" borderId="16" xfId="3" applyFont="1" applyFill="1" applyBorder="1" applyAlignment="1" applyProtection="1">
      <alignment horizontal="left" indent="1"/>
    </xf>
    <xf numFmtId="0" fontId="24" fillId="9" borderId="17" xfId="5" applyFont="1" applyFill="1" applyBorder="1"/>
    <xf numFmtId="0" fontId="24" fillId="9" borderId="0" xfId="5" applyFont="1" applyFill="1"/>
    <xf numFmtId="0" fontId="25" fillId="9" borderId="18" xfId="5" applyFont="1" applyFill="1" applyBorder="1"/>
    <xf numFmtId="0" fontId="26" fillId="9" borderId="19" xfId="5" applyFont="1" applyFill="1" applyBorder="1"/>
    <xf numFmtId="0" fontId="28" fillId="9" borderId="18" xfId="5" applyFont="1" applyFill="1" applyBorder="1"/>
    <xf numFmtId="0" fontId="29" fillId="9" borderId="19" xfId="5" applyFont="1" applyFill="1" applyBorder="1"/>
    <xf numFmtId="37" fontId="31" fillId="9" borderId="0" xfId="6" applyFont="1" applyFill="1"/>
    <xf numFmtId="37" fontId="32" fillId="9" borderId="0" xfId="6" applyFont="1" applyFill="1"/>
    <xf numFmtId="37" fontId="33" fillId="9" borderId="0" xfId="6" applyFont="1" applyFill="1"/>
    <xf numFmtId="37" fontId="34" fillId="9" borderId="0" xfId="6" applyFont="1" applyFill="1" applyAlignment="1">
      <alignment horizontal="left" indent="1"/>
    </xf>
    <xf numFmtId="37" fontId="35" fillId="9" borderId="0" xfId="6" applyFont="1" applyFill="1"/>
    <xf numFmtId="2" fontId="35" fillId="9" borderId="0" xfId="6" applyNumberFormat="1" applyFont="1" applyFill="1"/>
    <xf numFmtId="37" fontId="36" fillId="9" borderId="0" xfId="6" applyFont="1" applyFill="1" applyAlignment="1">
      <alignment horizontal="left" indent="1"/>
    </xf>
    <xf numFmtId="37" fontId="37" fillId="9" borderId="0" xfId="6" applyFont="1" applyFill="1"/>
    <xf numFmtId="37" fontId="36" fillId="9" borderId="0" xfId="6" applyFont="1" applyFill="1" applyAlignment="1">
      <alignment horizontal="left" indent="2"/>
    </xf>
    <xf numFmtId="37" fontId="40" fillId="0" borderId="0" xfId="7" applyFont="1"/>
    <xf numFmtId="37" fontId="46" fillId="10" borderId="22" xfId="7" applyFont="1" applyFill="1" applyBorder="1" applyAlignment="1">
      <alignment horizontal="centerContinuous"/>
    </xf>
    <xf numFmtId="37" fontId="46" fillId="10" borderId="23" xfId="7" applyFont="1" applyFill="1" applyBorder="1" applyAlignment="1">
      <alignment horizontal="centerContinuous"/>
    </xf>
    <xf numFmtId="37" fontId="46" fillId="10" borderId="24" xfId="7" applyFont="1" applyFill="1" applyBorder="1" applyAlignment="1">
      <alignment horizontal="centerContinuous"/>
    </xf>
    <xf numFmtId="37" fontId="46" fillId="10" borderId="27" xfId="7" applyFont="1" applyFill="1" applyBorder="1"/>
    <xf numFmtId="37" fontId="46" fillId="10" borderId="28" xfId="7" applyFont="1" applyFill="1" applyBorder="1"/>
    <xf numFmtId="37" fontId="46" fillId="10" borderId="29" xfId="7" applyFont="1" applyFill="1" applyBorder="1"/>
    <xf numFmtId="37" fontId="48" fillId="10" borderId="27" xfId="7" applyFont="1" applyFill="1" applyBorder="1" applyAlignment="1">
      <alignment horizontal="center" vertical="center"/>
    </xf>
    <xf numFmtId="37" fontId="48" fillId="10" borderId="29" xfId="7" applyFont="1" applyFill="1" applyBorder="1" applyAlignment="1">
      <alignment horizontal="center" vertical="center"/>
    </xf>
    <xf numFmtId="37" fontId="49" fillId="10" borderId="30" xfId="7" applyFont="1" applyFill="1" applyBorder="1" applyAlignment="1">
      <alignment horizontal="center" vertical="center" wrapText="1"/>
    </xf>
    <xf numFmtId="37" fontId="49" fillId="10" borderId="31" xfId="7" applyFont="1" applyFill="1" applyBorder="1" applyAlignment="1">
      <alignment horizontal="center" vertical="center" wrapText="1"/>
    </xf>
    <xf numFmtId="37" fontId="49" fillId="10" borderId="32" xfId="7" applyFont="1" applyFill="1" applyBorder="1" applyAlignment="1">
      <alignment horizontal="center" vertical="center" wrapText="1"/>
    </xf>
    <xf numFmtId="37" fontId="48" fillId="6" borderId="0" xfId="7" applyFont="1" applyFill="1" applyAlignment="1">
      <alignment horizontal="left"/>
    </xf>
    <xf numFmtId="37" fontId="50" fillId="6" borderId="36" xfId="7" applyFont="1" applyFill="1" applyBorder="1" applyAlignment="1">
      <alignment horizontal="right"/>
    </xf>
    <xf numFmtId="3" fontId="50" fillId="6" borderId="37" xfId="7" applyNumberFormat="1" applyFont="1" applyFill="1" applyBorder="1" applyAlignment="1">
      <alignment horizontal="center"/>
    </xf>
    <xf numFmtId="10" fontId="50" fillId="6" borderId="26" xfId="7" applyNumberFormat="1" applyFont="1" applyFill="1" applyBorder="1" applyAlignment="1">
      <alignment horizontal="center"/>
    </xf>
    <xf numFmtId="37" fontId="50" fillId="6" borderId="36" xfId="7" applyFont="1" applyFill="1" applyBorder="1"/>
    <xf numFmtId="3" fontId="50" fillId="6" borderId="37" xfId="7" applyNumberFormat="1" applyFont="1" applyFill="1" applyBorder="1" applyAlignment="1">
      <alignment horizontal="right" indent="1"/>
    </xf>
    <xf numFmtId="10" fontId="50" fillId="6" borderId="38" xfId="7" applyNumberFormat="1" applyFont="1" applyFill="1" applyBorder="1" applyAlignment="1">
      <alignment horizontal="center" vertical="center"/>
    </xf>
    <xf numFmtId="37" fontId="50" fillId="6" borderId="25" xfId="7" applyFont="1" applyFill="1" applyBorder="1"/>
    <xf numFmtId="37" fontId="50" fillId="6" borderId="37" xfId="7" applyFont="1" applyFill="1" applyBorder="1" applyAlignment="1">
      <alignment horizontal="right"/>
    </xf>
    <xf numFmtId="10" fontId="46" fillId="6" borderId="38" xfId="7" applyNumberFormat="1" applyFont="1" applyFill="1" applyBorder="1" applyAlignment="1">
      <alignment horizontal="center" vertical="center"/>
    </xf>
    <xf numFmtId="37" fontId="50" fillId="6" borderId="25" xfId="7" applyFont="1" applyFill="1" applyBorder="1" applyAlignment="1">
      <alignment horizontal="right"/>
    </xf>
    <xf numFmtId="37" fontId="48" fillId="6" borderId="0" xfId="7" applyFont="1" applyFill="1" applyAlignment="1">
      <alignment horizontal="left" vertical="center"/>
    </xf>
    <xf numFmtId="37" fontId="50" fillId="6" borderId="36" xfId="7" applyFont="1" applyFill="1" applyBorder="1" applyAlignment="1">
      <alignment horizontal="right" vertical="center"/>
    </xf>
    <xf numFmtId="3" fontId="50" fillId="6" borderId="37" xfId="7" applyNumberFormat="1" applyFont="1" applyFill="1" applyBorder="1" applyAlignment="1">
      <alignment horizontal="center" vertical="center"/>
    </xf>
    <xf numFmtId="3" fontId="50" fillId="6" borderId="37" xfId="7" applyNumberFormat="1" applyFont="1" applyFill="1" applyBorder="1" applyAlignment="1">
      <alignment horizontal="right" vertical="center"/>
    </xf>
    <xf numFmtId="37" fontId="50" fillId="6" borderId="25" xfId="7" applyFont="1" applyFill="1" applyBorder="1" applyAlignment="1">
      <alignment horizontal="right" vertical="center"/>
    </xf>
    <xf numFmtId="37" fontId="50" fillId="6" borderId="37" xfId="7" applyFont="1" applyFill="1" applyBorder="1" applyAlignment="1">
      <alignment horizontal="right" vertical="center"/>
    </xf>
    <xf numFmtId="10" fontId="50" fillId="6" borderId="26" xfId="7" applyNumberFormat="1" applyFont="1" applyFill="1" applyBorder="1" applyAlignment="1">
      <alignment horizontal="center" vertical="center"/>
    </xf>
    <xf numFmtId="37" fontId="49" fillId="6" borderId="22" xfId="7" applyFont="1" applyFill="1" applyBorder="1" applyAlignment="1">
      <alignment horizontal="left"/>
    </xf>
    <xf numFmtId="37" fontId="49" fillId="6" borderId="24" xfId="7" applyFont="1" applyFill="1" applyBorder="1" applyAlignment="1">
      <alignment horizontal="left"/>
    </xf>
    <xf numFmtId="37" fontId="49" fillId="6" borderId="25" xfId="7" applyFont="1" applyFill="1" applyBorder="1" applyAlignment="1">
      <alignment horizontal="left"/>
    </xf>
    <xf numFmtId="37" fontId="40" fillId="6" borderId="26" xfId="7" applyFont="1" applyFill="1" applyBorder="1"/>
    <xf numFmtId="37" fontId="40" fillId="6" borderId="23" xfId="7" applyFont="1" applyFill="1" applyBorder="1"/>
    <xf numFmtId="2" fontId="40" fillId="6" borderId="33" xfId="7" applyNumberFormat="1" applyFont="1" applyFill="1" applyBorder="1"/>
    <xf numFmtId="2" fontId="40" fillId="6" borderId="24" xfId="7" applyNumberFormat="1" applyFont="1" applyFill="1" applyBorder="1"/>
    <xf numFmtId="37" fontId="40" fillId="6" borderId="0" xfId="7" applyFont="1" applyFill="1"/>
    <xf numFmtId="10" fontId="50" fillId="6" borderId="26" xfId="7" applyNumberFormat="1" applyFont="1" applyFill="1" applyBorder="1" applyAlignment="1">
      <alignment horizontal="right" indent="1"/>
    </xf>
    <xf numFmtId="10" fontId="46" fillId="6" borderId="38" xfId="7" applyNumberFormat="1" applyFont="1" applyFill="1" applyBorder="1" applyAlignment="1">
      <alignment horizontal="right" indent="1"/>
    </xf>
    <xf numFmtId="37" fontId="49" fillId="6" borderId="27" xfId="7" applyFont="1" applyFill="1" applyBorder="1" applyAlignment="1">
      <alignment horizontal="left"/>
    </xf>
    <xf numFmtId="37" fontId="40" fillId="6" borderId="28" xfId="7" applyFont="1" applyFill="1" applyBorder="1"/>
    <xf numFmtId="37" fontId="50" fillId="6" borderId="27" xfId="7" applyFont="1" applyFill="1" applyBorder="1" applyAlignment="1">
      <alignment horizontal="right"/>
    </xf>
    <xf numFmtId="10" fontId="50" fillId="6" borderId="29" xfId="7" applyNumberFormat="1" applyFont="1" applyFill="1" applyBorder="1" applyAlignment="1">
      <alignment horizontal="right" indent="1"/>
    </xf>
    <xf numFmtId="10" fontId="46" fillId="6" borderId="32" xfId="7" applyNumberFormat="1" applyFont="1" applyFill="1" applyBorder="1" applyAlignment="1">
      <alignment horizontal="right" indent="1"/>
    </xf>
    <xf numFmtId="37" fontId="49" fillId="6" borderId="26" xfId="7" applyFont="1" applyFill="1" applyBorder="1" applyAlignment="1">
      <alignment horizontal="left"/>
    </xf>
    <xf numFmtId="2" fontId="40" fillId="6" borderId="37" xfId="7" applyNumberFormat="1" applyFont="1" applyFill="1" applyBorder="1"/>
    <xf numFmtId="2" fontId="40" fillId="6" borderId="26" xfId="7" applyNumberFormat="1" applyFont="1" applyFill="1" applyBorder="1"/>
    <xf numFmtId="2" fontId="40" fillId="6" borderId="36" xfId="7" applyNumberFormat="1" applyFont="1" applyFill="1" applyBorder="1"/>
    <xf numFmtId="37" fontId="49" fillId="6" borderId="29" xfId="7" applyFont="1" applyFill="1" applyBorder="1"/>
    <xf numFmtId="0" fontId="40" fillId="0" borderId="0" xfId="9" applyNumberFormat="1" applyFont="1"/>
    <xf numFmtId="37" fontId="49" fillId="0" borderId="0" xfId="7" applyFont="1"/>
    <xf numFmtId="39" fontId="49" fillId="0" borderId="0" xfId="7" applyNumberFormat="1" applyFont="1"/>
    <xf numFmtId="37" fontId="51" fillId="0" borderId="0" xfId="7" applyFont="1" applyAlignment="1">
      <alignment horizontal="left"/>
    </xf>
    <xf numFmtId="37" fontId="40" fillId="0" borderId="0" xfId="7" applyFont="1" applyAlignment="1">
      <alignment horizontal="left"/>
    </xf>
    <xf numFmtId="4" fontId="40" fillId="0" borderId="0" xfId="7" applyNumberFormat="1" applyFont="1"/>
    <xf numFmtId="37" fontId="47" fillId="0" borderId="0" xfId="7" applyFont="1"/>
    <xf numFmtId="37" fontId="52" fillId="0" borderId="0" xfId="7" applyFont="1" applyAlignment="1">
      <alignment horizontal="center" vertical="center" wrapText="1"/>
    </xf>
    <xf numFmtId="37" fontId="53" fillId="0" borderId="0" xfId="7" applyFont="1"/>
    <xf numFmtId="37" fontId="54" fillId="0" borderId="0" xfId="7" applyFont="1"/>
    <xf numFmtId="37" fontId="55" fillId="0" borderId="0" xfId="7" applyFont="1"/>
    <xf numFmtId="37" fontId="57" fillId="6" borderId="36" xfId="7" applyFont="1" applyFill="1" applyBorder="1" applyAlignment="1">
      <alignment horizontal="right"/>
    </xf>
    <xf numFmtId="3" fontId="57" fillId="6" borderId="37" xfId="7" applyNumberFormat="1" applyFont="1" applyFill="1" applyBorder="1" applyAlignment="1">
      <alignment horizontal="center"/>
    </xf>
    <xf numFmtId="10" fontId="57" fillId="6" borderId="26" xfId="7" applyNumberFormat="1" applyFont="1" applyFill="1" applyBorder="1" applyAlignment="1">
      <alignment horizontal="center"/>
    </xf>
    <xf numFmtId="3" fontId="57" fillId="6" borderId="37" xfId="7" applyNumberFormat="1" applyFont="1" applyFill="1" applyBorder="1" applyAlignment="1">
      <alignment horizontal="right" indent="1"/>
    </xf>
    <xf numFmtId="10" fontId="57" fillId="6" borderId="38" xfId="7" applyNumberFormat="1" applyFont="1" applyFill="1" applyBorder="1" applyAlignment="1">
      <alignment horizontal="center" vertical="center"/>
    </xf>
    <xf numFmtId="37" fontId="57" fillId="6" borderId="25" xfId="7" applyFont="1" applyFill="1" applyBorder="1" applyAlignment="1">
      <alignment horizontal="right"/>
    </xf>
    <xf numFmtId="37" fontId="57" fillId="6" borderId="37" xfId="7" applyFont="1" applyFill="1" applyBorder="1" applyAlignment="1">
      <alignment horizontal="right"/>
    </xf>
    <xf numFmtId="10" fontId="58" fillId="6" borderId="38" xfId="7" applyNumberFormat="1" applyFont="1" applyFill="1" applyBorder="1" applyAlignment="1">
      <alignment horizontal="center" vertical="center"/>
    </xf>
    <xf numFmtId="37" fontId="59" fillId="0" borderId="0" xfId="7" applyFont="1"/>
    <xf numFmtId="37" fontId="40" fillId="0" borderId="0" xfId="7" applyFont="1" applyAlignment="1">
      <alignment vertical="center"/>
    </xf>
    <xf numFmtId="10" fontId="48" fillId="6" borderId="26" xfId="7" applyNumberFormat="1" applyFont="1" applyFill="1" applyBorder="1" applyAlignment="1">
      <alignment horizontal="center" vertical="center"/>
    </xf>
    <xf numFmtId="0" fontId="40" fillId="0" borderId="0" xfId="10" applyFont="1"/>
    <xf numFmtId="1" fontId="50" fillId="0" borderId="0" xfId="10" applyNumberFormat="1" applyFont="1" applyAlignment="1">
      <alignment horizontal="center" vertical="center" wrapText="1"/>
    </xf>
    <xf numFmtId="49" fontId="49" fillId="10" borderId="57" xfId="10" applyNumberFormat="1" applyFont="1" applyFill="1" applyBorder="1" applyAlignment="1">
      <alignment horizontal="center" vertical="center" wrapText="1"/>
    </xf>
    <xf numFmtId="1" fontId="49" fillId="10" borderId="58" xfId="10" applyNumberFormat="1" applyFont="1" applyFill="1" applyBorder="1" applyAlignment="1">
      <alignment horizontal="center" vertical="center" wrapText="1"/>
    </xf>
    <xf numFmtId="49" fontId="49" fillId="10" borderId="59" xfId="10" applyNumberFormat="1" applyFont="1" applyFill="1" applyBorder="1" applyAlignment="1">
      <alignment horizontal="center" vertical="center" wrapText="1"/>
    </xf>
    <xf numFmtId="49" fontId="49" fillId="10" borderId="60" xfId="10" applyNumberFormat="1" applyFont="1" applyFill="1" applyBorder="1" applyAlignment="1">
      <alignment horizontal="center" vertical="center" wrapText="1"/>
    </xf>
    <xf numFmtId="49" fontId="64" fillId="10" borderId="61" xfId="10" applyNumberFormat="1" applyFont="1" applyFill="1" applyBorder="1" applyAlignment="1">
      <alignment horizontal="center" vertical="center" wrapText="1"/>
    </xf>
    <xf numFmtId="49" fontId="49" fillId="10" borderId="62" xfId="10" applyNumberFormat="1" applyFont="1" applyFill="1" applyBorder="1" applyAlignment="1">
      <alignment horizontal="center" vertical="center" wrapText="1"/>
    </xf>
    <xf numFmtId="49" fontId="49" fillId="10" borderId="63" xfId="10" applyNumberFormat="1" applyFont="1" applyFill="1" applyBorder="1" applyAlignment="1">
      <alignment horizontal="center" vertical="center" wrapText="1"/>
    </xf>
    <xf numFmtId="49" fontId="64" fillId="10" borderId="64" xfId="10" applyNumberFormat="1" applyFont="1" applyFill="1" applyBorder="1" applyAlignment="1">
      <alignment horizontal="center" vertical="center" wrapText="1"/>
    </xf>
    <xf numFmtId="49" fontId="49" fillId="10" borderId="65" xfId="10" applyNumberFormat="1" applyFont="1" applyFill="1" applyBorder="1" applyAlignment="1">
      <alignment horizontal="center" vertical="center" wrapText="1"/>
    </xf>
    <xf numFmtId="49" fontId="49" fillId="10" borderId="66" xfId="10" applyNumberFormat="1" applyFont="1" applyFill="1" applyBorder="1" applyAlignment="1">
      <alignment horizontal="center" vertical="center" wrapText="1"/>
    </xf>
    <xf numFmtId="1" fontId="40" fillId="0" borderId="0" xfId="10" applyNumberFormat="1" applyFont="1" applyAlignment="1">
      <alignment horizontal="center" vertical="center" wrapText="1"/>
    </xf>
    <xf numFmtId="0" fontId="65" fillId="7" borderId="67" xfId="10" applyFont="1" applyFill="1" applyBorder="1" applyAlignment="1">
      <alignment vertical="center"/>
    </xf>
    <xf numFmtId="3" fontId="65" fillId="7" borderId="68" xfId="10" applyNumberFormat="1" applyFont="1" applyFill="1" applyBorder="1" applyAlignment="1">
      <alignment vertical="center"/>
    </xf>
    <xf numFmtId="3" fontId="65" fillId="7" borderId="69" xfId="10" applyNumberFormat="1" applyFont="1" applyFill="1" applyBorder="1" applyAlignment="1">
      <alignment vertical="center"/>
    </xf>
    <xf numFmtId="10" fontId="65" fillId="7" borderId="70" xfId="10" applyNumberFormat="1" applyFont="1" applyFill="1" applyBorder="1" applyAlignment="1">
      <alignment vertical="center"/>
    </xf>
    <xf numFmtId="3" fontId="65" fillId="7" borderId="71" xfId="10" applyNumberFormat="1" applyFont="1" applyFill="1" applyBorder="1" applyAlignment="1">
      <alignment vertical="center"/>
    </xf>
    <xf numFmtId="10" fontId="65" fillId="7" borderId="72" xfId="10" applyNumberFormat="1" applyFont="1" applyFill="1" applyBorder="1" applyAlignment="1">
      <alignment vertical="center"/>
    </xf>
    <xf numFmtId="2" fontId="65" fillId="7" borderId="73" xfId="10" applyNumberFormat="1" applyFont="1" applyFill="1" applyBorder="1" applyAlignment="1">
      <alignment vertical="center"/>
    </xf>
    <xf numFmtId="3" fontId="65" fillId="7" borderId="74" xfId="10" applyNumberFormat="1" applyFont="1" applyFill="1" applyBorder="1" applyAlignment="1">
      <alignment vertical="center"/>
    </xf>
    <xf numFmtId="10" fontId="65" fillId="7" borderId="75" xfId="10" applyNumberFormat="1" applyFont="1" applyFill="1" applyBorder="1" applyAlignment="1">
      <alignment vertical="center"/>
    </xf>
    <xf numFmtId="0" fontId="65" fillId="0" borderId="0" xfId="10" applyFont="1" applyAlignment="1">
      <alignment vertical="center"/>
    </xf>
    <xf numFmtId="0" fontId="50" fillId="6" borderId="76" xfId="10" applyFont="1" applyFill="1" applyBorder="1" applyAlignment="1">
      <alignment vertical="center"/>
    </xf>
    <xf numFmtId="3" fontId="40" fillId="6" borderId="77" xfId="10" applyNumberFormat="1" applyFont="1" applyFill="1" applyBorder="1" applyAlignment="1">
      <alignment vertical="center"/>
    </xf>
    <xf numFmtId="3" fontId="40" fillId="6" borderId="78" xfId="10" applyNumberFormat="1" applyFont="1" applyFill="1" applyBorder="1" applyAlignment="1">
      <alignment vertical="center"/>
    </xf>
    <xf numFmtId="164" fontId="49" fillId="6" borderId="79" xfId="10" applyNumberFormat="1" applyFont="1" applyFill="1" applyBorder="1" applyAlignment="1">
      <alignment vertical="center"/>
    </xf>
    <xf numFmtId="3" fontId="40" fillId="6" borderId="80" xfId="10" applyNumberFormat="1" applyFont="1" applyFill="1" applyBorder="1" applyAlignment="1">
      <alignment vertical="center"/>
    </xf>
    <xf numFmtId="10" fontId="49" fillId="6" borderId="81" xfId="10" applyNumberFormat="1" applyFont="1" applyFill="1" applyBorder="1" applyAlignment="1">
      <alignment vertical="center"/>
    </xf>
    <xf numFmtId="2" fontId="66" fillId="6" borderId="82" xfId="10" applyNumberFormat="1" applyFont="1" applyFill="1" applyBorder="1" applyAlignment="1">
      <alignment vertical="center"/>
    </xf>
    <xf numFmtId="3" fontId="40" fillId="6" borderId="83" xfId="10" applyNumberFormat="1" applyFont="1" applyFill="1" applyBorder="1" applyAlignment="1">
      <alignment vertical="center"/>
    </xf>
    <xf numFmtId="164" fontId="49" fillId="6" borderId="84" xfId="10" applyNumberFormat="1" applyFont="1" applyFill="1" applyBorder="1" applyAlignment="1">
      <alignment vertical="center"/>
    </xf>
    <xf numFmtId="0" fontId="66" fillId="0" borderId="0" xfId="10" applyFont="1"/>
    <xf numFmtId="0" fontId="50" fillId="6" borderId="85" xfId="10" applyFont="1" applyFill="1" applyBorder="1" applyAlignment="1">
      <alignment vertical="center"/>
    </xf>
    <xf numFmtId="3" fontId="40" fillId="6" borderId="86" xfId="10" applyNumberFormat="1" applyFont="1" applyFill="1" applyBorder="1" applyAlignment="1">
      <alignment vertical="center"/>
    </xf>
    <xf numFmtId="3" fontId="40" fillId="6" borderId="87" xfId="10" applyNumberFormat="1" applyFont="1" applyFill="1" applyBorder="1" applyAlignment="1">
      <alignment vertical="center"/>
    </xf>
    <xf numFmtId="164" fontId="49" fillId="6" borderId="88" xfId="10" applyNumberFormat="1" applyFont="1" applyFill="1" applyBorder="1" applyAlignment="1">
      <alignment vertical="center"/>
    </xf>
    <xf numFmtId="3" fontId="40" fillId="6" borderId="89" xfId="10" applyNumberFormat="1" applyFont="1" applyFill="1" applyBorder="1" applyAlignment="1">
      <alignment vertical="center"/>
    </xf>
    <xf numFmtId="10" fontId="49" fillId="6" borderId="90" xfId="10" applyNumberFormat="1" applyFont="1" applyFill="1" applyBorder="1" applyAlignment="1">
      <alignment vertical="center"/>
    </xf>
    <xf numFmtId="2" fontId="66" fillId="6" borderId="91" xfId="10" applyNumberFormat="1" applyFont="1" applyFill="1" applyBorder="1" applyAlignment="1">
      <alignment vertical="center"/>
    </xf>
    <xf numFmtId="3" fontId="40" fillId="6" borderId="92" xfId="10" applyNumberFormat="1" applyFont="1" applyFill="1" applyBorder="1" applyAlignment="1">
      <alignment vertical="center"/>
    </xf>
    <xf numFmtId="164" fontId="49" fillId="6" borderId="93" xfId="10" applyNumberFormat="1" applyFont="1" applyFill="1" applyBorder="1" applyAlignment="1">
      <alignment vertical="center"/>
    </xf>
    <xf numFmtId="0" fontId="50" fillId="6" borderId="94" xfId="10" applyFont="1" applyFill="1" applyBorder="1" applyAlignment="1">
      <alignment vertical="center"/>
    </xf>
    <xf numFmtId="3" fontId="40" fillId="6" borderId="95" xfId="10" applyNumberFormat="1" applyFont="1" applyFill="1" applyBorder="1" applyAlignment="1">
      <alignment vertical="center"/>
    </xf>
    <xf numFmtId="164" fontId="49" fillId="6" borderId="96" xfId="10" applyNumberFormat="1" applyFont="1" applyFill="1" applyBorder="1" applyAlignment="1">
      <alignment vertical="center"/>
    </xf>
    <xf numFmtId="3" fontId="40" fillId="6" borderId="97" xfId="10" applyNumberFormat="1" applyFont="1" applyFill="1" applyBorder="1" applyAlignment="1">
      <alignment vertical="center"/>
    </xf>
    <xf numFmtId="10" fontId="49" fillId="6" borderId="98" xfId="10" applyNumberFormat="1" applyFont="1" applyFill="1" applyBorder="1" applyAlignment="1">
      <alignment vertical="center"/>
    </xf>
    <xf numFmtId="2" fontId="66" fillId="6" borderId="99" xfId="10" applyNumberFormat="1" applyFont="1" applyFill="1" applyBorder="1" applyAlignment="1">
      <alignment vertical="center"/>
    </xf>
    <xf numFmtId="3" fontId="40" fillId="6" borderId="100" xfId="10" applyNumberFormat="1" applyFont="1" applyFill="1" applyBorder="1" applyAlignment="1">
      <alignment vertical="center"/>
    </xf>
    <xf numFmtId="164" fontId="49" fillId="6" borderId="101" xfId="10" applyNumberFormat="1" applyFont="1" applyFill="1" applyBorder="1" applyAlignment="1">
      <alignment vertical="center"/>
    </xf>
    <xf numFmtId="0" fontId="40" fillId="0" borderId="0" xfId="10" applyFont="1" applyAlignment="1">
      <alignment horizontal="center"/>
    </xf>
    <xf numFmtId="0" fontId="40" fillId="6" borderId="47" xfId="10" quotePrefix="1" applyFont="1" applyFill="1" applyBorder="1"/>
    <xf numFmtId="3" fontId="40" fillId="6" borderId="37" xfId="10" quotePrefix="1" applyNumberFormat="1" applyFont="1" applyFill="1" applyBorder="1"/>
    <xf numFmtId="10" fontId="40" fillId="6" borderId="0" xfId="10" applyNumberFormat="1" applyFont="1" applyFill="1" applyAlignment="1">
      <alignment horizontal="center"/>
    </xf>
    <xf numFmtId="3" fontId="40" fillId="6" borderId="25" xfId="10" quotePrefix="1" applyNumberFormat="1" applyFont="1" applyFill="1" applyBorder="1"/>
    <xf numFmtId="10" fontId="40" fillId="6" borderId="26" xfId="10" applyNumberFormat="1" applyFont="1" applyFill="1" applyBorder="1" applyAlignment="1">
      <alignment horizontal="center"/>
    </xf>
    <xf numFmtId="10" fontId="40" fillId="6" borderId="26" xfId="10" applyNumberFormat="1" applyFont="1" applyFill="1" applyBorder="1" applyAlignment="1">
      <alignment horizontal="right"/>
    </xf>
    <xf numFmtId="0" fontId="40" fillId="6" borderId="102" xfId="10" quotePrefix="1" applyFont="1" applyFill="1" applyBorder="1"/>
    <xf numFmtId="10" fontId="40" fillId="6" borderId="41" xfId="10" applyNumberFormat="1" applyFont="1" applyFill="1" applyBorder="1" applyAlignment="1">
      <alignment horizontal="center"/>
    </xf>
    <xf numFmtId="3" fontId="40" fillId="6" borderId="105" xfId="10" quotePrefix="1" applyNumberFormat="1" applyFont="1" applyFill="1" applyBorder="1"/>
    <xf numFmtId="0" fontId="62" fillId="0" borderId="0" xfId="10" applyFont="1"/>
    <xf numFmtId="0" fontId="50" fillId="0" borderId="0" xfId="10" applyFont="1" applyAlignment="1">
      <alignment vertical="center"/>
    </xf>
    <xf numFmtId="0" fontId="69" fillId="0" borderId="0" xfId="10" applyFont="1" applyAlignment="1">
      <alignment vertical="center"/>
    </xf>
    <xf numFmtId="0" fontId="49" fillId="0" borderId="0" xfId="10" applyFont="1"/>
    <xf numFmtId="3" fontId="40" fillId="6" borderId="38" xfId="10" quotePrefix="1" applyNumberFormat="1" applyFont="1" applyFill="1" applyBorder="1"/>
    <xf numFmtId="0" fontId="71" fillId="0" borderId="0" xfId="10" applyFont="1"/>
    <xf numFmtId="0" fontId="68" fillId="0" borderId="0" xfId="10" applyFont="1"/>
    <xf numFmtId="0" fontId="69" fillId="0" borderId="0" xfId="10" applyFont="1"/>
    <xf numFmtId="0" fontId="50" fillId="6" borderId="47" xfId="10" quotePrefix="1" applyFont="1" applyFill="1" applyBorder="1"/>
    <xf numFmtId="3" fontId="50" fillId="6" borderId="0" xfId="10" quotePrefix="1" applyNumberFormat="1" applyFont="1" applyFill="1"/>
    <xf numFmtId="3" fontId="50" fillId="6" borderId="37" xfId="10" quotePrefix="1" applyNumberFormat="1" applyFont="1" applyFill="1" applyBorder="1"/>
    <xf numFmtId="10" fontId="50" fillId="6" borderId="26" xfId="10" applyNumberFormat="1" applyFont="1" applyFill="1" applyBorder="1"/>
    <xf numFmtId="10" fontId="50" fillId="6" borderId="38" xfId="10" applyNumberFormat="1" applyFont="1" applyFill="1" applyBorder="1"/>
    <xf numFmtId="3" fontId="50" fillId="6" borderId="3" xfId="10" quotePrefix="1" applyNumberFormat="1" applyFont="1" applyFill="1" applyBorder="1"/>
    <xf numFmtId="0" fontId="50" fillId="6" borderId="102" xfId="10" quotePrefix="1" applyFont="1" applyFill="1" applyBorder="1"/>
    <xf numFmtId="3" fontId="50" fillId="6" borderId="41" xfId="10" quotePrefix="1" applyNumberFormat="1" applyFont="1" applyFill="1" applyBorder="1"/>
    <xf numFmtId="0" fontId="40" fillId="0" borderId="39" xfId="10" applyFont="1" applyBorder="1"/>
    <xf numFmtId="0" fontId="40" fillId="2" borderId="0" xfId="10" applyFont="1" applyFill="1"/>
    <xf numFmtId="0" fontId="47" fillId="2" borderId="0" xfId="10" applyFont="1" applyFill="1"/>
    <xf numFmtId="0" fontId="65" fillId="2" borderId="0" xfId="10" applyFont="1" applyFill="1"/>
    <xf numFmtId="0" fontId="49" fillId="2" borderId="0" xfId="10" applyFont="1" applyFill="1"/>
    <xf numFmtId="3" fontId="40" fillId="6" borderId="118" xfId="10" quotePrefix="1" applyNumberFormat="1" applyFont="1" applyFill="1" applyBorder="1"/>
    <xf numFmtId="37" fontId="48" fillId="6" borderId="28" xfId="7" applyFont="1" applyFill="1" applyBorder="1" applyAlignment="1">
      <alignment horizontal="left"/>
    </xf>
    <xf numFmtId="37" fontId="50" fillId="6" borderId="30" xfId="7" applyFont="1" applyFill="1" applyBorder="1" applyAlignment="1">
      <alignment horizontal="right"/>
    </xf>
    <xf numFmtId="3" fontId="50" fillId="6" borderId="31" xfId="7" applyNumberFormat="1" applyFont="1" applyFill="1" applyBorder="1" applyAlignment="1">
      <alignment horizontal="center"/>
    </xf>
    <xf numFmtId="10" fontId="50" fillId="6" borderId="29" xfId="7" applyNumberFormat="1" applyFont="1" applyFill="1" applyBorder="1" applyAlignment="1">
      <alignment horizontal="center"/>
    </xf>
    <xf numFmtId="3" fontId="50" fillId="6" borderId="31" xfId="7" applyNumberFormat="1" applyFont="1" applyFill="1" applyBorder="1" applyAlignment="1">
      <alignment horizontal="right" indent="1"/>
    </xf>
    <xf numFmtId="10" fontId="50" fillId="6" borderId="32" xfId="7" applyNumberFormat="1" applyFont="1" applyFill="1" applyBorder="1" applyAlignment="1">
      <alignment horizontal="center" vertical="center"/>
    </xf>
    <xf numFmtId="37" fontId="50" fillId="6" borderId="31" xfId="7" applyFont="1" applyFill="1" applyBorder="1" applyAlignment="1">
      <alignment horizontal="right"/>
    </xf>
    <xf numFmtId="10" fontId="46" fillId="6" borderId="32" xfId="7" applyNumberFormat="1" applyFont="1" applyFill="1" applyBorder="1" applyAlignment="1">
      <alignment horizontal="center" vertical="center"/>
    </xf>
    <xf numFmtId="10" fontId="40" fillId="6" borderId="38" xfId="11" quotePrefix="1" applyNumberFormat="1" applyFont="1" applyFill="1" applyBorder="1"/>
    <xf numFmtId="3" fontId="48" fillId="11" borderId="119" xfId="10" quotePrefix="1" applyNumberFormat="1" applyFont="1" applyFill="1" applyBorder="1"/>
    <xf numFmtId="3" fontId="48" fillId="11" borderId="120" xfId="10" quotePrefix="1" applyNumberFormat="1" applyFont="1" applyFill="1" applyBorder="1"/>
    <xf numFmtId="10" fontId="48" fillId="11" borderId="121" xfId="11" applyNumberFormat="1" applyFont="1" applyFill="1" applyBorder="1"/>
    <xf numFmtId="3" fontId="48" fillId="11" borderId="122" xfId="10" quotePrefix="1" applyNumberFormat="1" applyFont="1" applyFill="1" applyBorder="1"/>
    <xf numFmtId="10" fontId="48" fillId="11" borderId="123" xfId="11" applyNumberFormat="1" applyFont="1" applyFill="1" applyBorder="1"/>
    <xf numFmtId="3" fontId="48" fillId="11" borderId="124" xfId="10" quotePrefix="1" applyNumberFormat="1" applyFont="1" applyFill="1" applyBorder="1"/>
    <xf numFmtId="3" fontId="40" fillId="6" borderId="26" xfId="10" quotePrefix="1" applyNumberFormat="1" applyFont="1" applyFill="1" applyBorder="1"/>
    <xf numFmtId="3" fontId="50" fillId="6" borderId="118" xfId="10" quotePrefix="1" applyNumberFormat="1" applyFont="1" applyFill="1" applyBorder="1"/>
    <xf numFmtId="10" fontId="50" fillId="6" borderId="106" xfId="10" applyNumberFormat="1" applyFont="1" applyFill="1" applyBorder="1"/>
    <xf numFmtId="10" fontId="50" fillId="6" borderId="117" xfId="10" applyNumberFormat="1" applyFont="1" applyFill="1" applyBorder="1"/>
    <xf numFmtId="3" fontId="50" fillId="6" borderId="40" xfId="10" quotePrefix="1" applyNumberFormat="1" applyFont="1" applyFill="1" applyBorder="1"/>
    <xf numFmtId="0" fontId="46" fillId="8" borderId="110" xfId="10" applyFont="1" applyFill="1" applyBorder="1"/>
    <xf numFmtId="3" fontId="46" fillId="8" borderId="111" xfId="10" quotePrefix="1" applyNumberFormat="1" applyFont="1" applyFill="1" applyBorder="1"/>
    <xf numFmtId="3" fontId="46" fillId="8" borderId="116" xfId="10" quotePrefix="1" applyNumberFormat="1" applyFont="1" applyFill="1" applyBorder="1"/>
    <xf numFmtId="10" fontId="46" fillId="8" borderId="113" xfId="10" applyNumberFormat="1" applyFont="1" applyFill="1" applyBorder="1"/>
    <xf numFmtId="10" fontId="46" fillId="8" borderId="112" xfId="10" applyNumberFormat="1" applyFont="1" applyFill="1" applyBorder="1"/>
    <xf numFmtId="3" fontId="46" fillId="8" borderId="115" xfId="10" quotePrefix="1" applyNumberFormat="1" applyFont="1" applyFill="1" applyBorder="1"/>
    <xf numFmtId="0" fontId="74" fillId="7" borderId="67" xfId="10" applyFont="1" applyFill="1" applyBorder="1" applyAlignment="1">
      <alignment vertical="center"/>
    </xf>
    <xf numFmtId="3" fontId="74" fillId="7" borderId="103" xfId="10" applyNumberFormat="1" applyFont="1" applyFill="1" applyBorder="1" applyAlignment="1">
      <alignment horizontal="right" vertical="center" wrapText="1"/>
    </xf>
    <xf numFmtId="3" fontId="74" fillId="7" borderId="69" xfId="10" applyNumberFormat="1" applyFont="1" applyFill="1" applyBorder="1" applyAlignment="1">
      <alignment horizontal="right" vertical="center" wrapText="1"/>
    </xf>
    <xf numFmtId="10" fontId="74" fillId="7" borderId="72" xfId="10" applyNumberFormat="1" applyFont="1" applyFill="1" applyBorder="1"/>
    <xf numFmtId="10" fontId="74" fillId="7" borderId="70" xfId="10" applyNumberFormat="1" applyFont="1" applyFill="1" applyBorder="1"/>
    <xf numFmtId="10" fontId="74" fillId="7" borderId="72" xfId="10" applyNumberFormat="1" applyFont="1" applyFill="1" applyBorder="1" applyAlignment="1">
      <alignment vertical="center"/>
    </xf>
    <xf numFmtId="3" fontId="74" fillId="7" borderId="109" xfId="10" applyNumberFormat="1" applyFont="1" applyFill="1" applyBorder="1" applyAlignment="1">
      <alignment horizontal="right" vertical="center" wrapText="1"/>
    </xf>
    <xf numFmtId="0" fontId="48" fillId="8" borderId="110" xfId="10" applyFont="1" applyFill="1" applyBorder="1"/>
    <xf numFmtId="3" fontId="48" fillId="8" borderId="111" xfId="10" quotePrefix="1" applyNumberFormat="1" applyFont="1" applyFill="1" applyBorder="1"/>
    <xf numFmtId="3" fontId="48" fillId="8" borderId="116" xfId="10" quotePrefix="1" applyNumberFormat="1" applyFont="1" applyFill="1" applyBorder="1"/>
    <xf numFmtId="10" fontId="48" fillId="8" borderId="113" xfId="10" applyNumberFormat="1" applyFont="1" applyFill="1" applyBorder="1"/>
    <xf numFmtId="3" fontId="48" fillId="8" borderId="115" xfId="10" quotePrefix="1" applyNumberFormat="1" applyFont="1" applyFill="1" applyBorder="1"/>
    <xf numFmtId="0" fontId="75" fillId="7" borderId="67" xfId="10" applyFont="1" applyFill="1" applyBorder="1" applyAlignment="1">
      <alignment vertical="center"/>
    </xf>
    <xf numFmtId="3" fontId="75" fillId="7" borderId="103" xfId="10" applyNumberFormat="1" applyFont="1" applyFill="1" applyBorder="1" applyAlignment="1">
      <alignment horizontal="right" vertical="center" wrapText="1"/>
    </xf>
    <xf numFmtId="3" fontId="75" fillId="7" borderId="69" xfId="10" applyNumberFormat="1" applyFont="1" applyFill="1" applyBorder="1" applyAlignment="1">
      <alignment horizontal="right" vertical="center" wrapText="1"/>
    </xf>
    <xf numFmtId="10" fontId="75" fillId="7" borderId="72" xfId="10" applyNumberFormat="1" applyFont="1" applyFill="1" applyBorder="1"/>
    <xf numFmtId="10" fontId="75" fillId="7" borderId="72" xfId="10" applyNumberFormat="1" applyFont="1" applyFill="1" applyBorder="1" applyAlignment="1">
      <alignment vertical="center"/>
    </xf>
    <xf numFmtId="3" fontId="75" fillId="7" borderId="109" xfId="10" applyNumberFormat="1" applyFont="1" applyFill="1" applyBorder="1" applyAlignment="1">
      <alignment horizontal="right" vertical="center" wrapText="1"/>
    </xf>
    <xf numFmtId="0" fontId="74" fillId="7" borderId="43" xfId="10" applyFont="1" applyFill="1" applyBorder="1" applyAlignment="1">
      <alignment vertical="center"/>
    </xf>
    <xf numFmtId="3" fontId="74" fillId="7" borderId="125" xfId="10" applyNumberFormat="1" applyFont="1" applyFill="1" applyBorder="1" applyAlignment="1">
      <alignment horizontal="right" vertical="center" wrapText="1"/>
    </xf>
    <xf numFmtId="3" fontId="74" fillId="7" borderId="126" xfId="10" applyNumberFormat="1" applyFont="1" applyFill="1" applyBorder="1" applyAlignment="1">
      <alignment horizontal="right" vertical="center" wrapText="1"/>
    </xf>
    <xf numFmtId="10" fontId="74" fillId="7" borderId="127" xfId="11" applyNumberFormat="1" applyFont="1" applyFill="1" applyBorder="1" applyAlignment="1">
      <alignment vertical="center"/>
    </xf>
    <xf numFmtId="3" fontId="74" fillId="7" borderId="128" xfId="10" applyNumberFormat="1" applyFont="1" applyFill="1" applyBorder="1" applyAlignment="1">
      <alignment horizontal="right" vertical="center" wrapText="1"/>
    </xf>
    <xf numFmtId="10" fontId="74" fillId="7" borderId="129" xfId="11" applyNumberFormat="1" applyFont="1" applyFill="1" applyBorder="1" applyAlignment="1">
      <alignment vertical="center"/>
    </xf>
    <xf numFmtId="3" fontId="74" fillId="7" borderId="1" xfId="10" applyNumberFormat="1" applyFont="1" applyFill="1" applyBorder="1" applyAlignment="1">
      <alignment horizontal="right" vertical="center" wrapText="1"/>
    </xf>
    <xf numFmtId="10" fontId="74" fillId="7" borderId="130" xfId="11" applyNumberFormat="1" applyFont="1" applyFill="1" applyBorder="1" applyAlignment="1">
      <alignment vertical="center"/>
    </xf>
    <xf numFmtId="3" fontId="75" fillId="7" borderId="68" xfId="10" quotePrefix="1" applyNumberFormat="1" applyFont="1" applyFill="1" applyBorder="1" applyAlignment="1">
      <alignment vertical="center"/>
    </xf>
    <xf numFmtId="10" fontId="75" fillId="7" borderId="103" xfId="10" applyNumberFormat="1" applyFont="1" applyFill="1" applyBorder="1" applyAlignment="1">
      <alignment horizontal="center" vertical="center"/>
    </xf>
    <xf numFmtId="3" fontId="75" fillId="7" borderId="71" xfId="10" quotePrefix="1" applyNumberFormat="1" applyFont="1" applyFill="1" applyBorder="1" applyAlignment="1">
      <alignment vertical="center"/>
    </xf>
    <xf numFmtId="10" fontId="75" fillId="7" borderId="72" xfId="10" applyNumberFormat="1" applyFont="1" applyFill="1" applyBorder="1" applyAlignment="1">
      <alignment horizontal="center" vertical="center"/>
    </xf>
    <xf numFmtId="3" fontId="75" fillId="7" borderId="74" xfId="10" quotePrefix="1" applyNumberFormat="1" applyFont="1" applyFill="1" applyBorder="1" applyAlignment="1">
      <alignment vertical="center"/>
    </xf>
    <xf numFmtId="3" fontId="75" fillId="7" borderId="69" xfId="10" quotePrefix="1" applyNumberFormat="1" applyFont="1" applyFill="1" applyBorder="1" applyAlignment="1">
      <alignment vertical="center"/>
    </xf>
    <xf numFmtId="10" fontId="40" fillId="6" borderId="106" xfId="10" applyNumberFormat="1" applyFont="1" applyFill="1" applyBorder="1" applyAlignment="1">
      <alignment horizontal="center"/>
    </xf>
    <xf numFmtId="10" fontId="40" fillId="6" borderId="106" xfId="10" applyNumberFormat="1" applyFont="1" applyFill="1" applyBorder="1" applyAlignment="1">
      <alignment horizontal="right"/>
    </xf>
    <xf numFmtId="10" fontId="75" fillId="7" borderId="72" xfId="11" applyNumberFormat="1" applyFont="1" applyFill="1" applyBorder="1" applyAlignment="1">
      <alignment horizontal="right" vertical="center"/>
    </xf>
    <xf numFmtId="10" fontId="48" fillId="7" borderId="104" xfId="11" applyNumberFormat="1" applyFont="1" applyFill="1" applyBorder="1" applyAlignment="1">
      <alignment horizontal="right"/>
    </xf>
    <xf numFmtId="10" fontId="40" fillId="6" borderId="26" xfId="11" applyNumberFormat="1" applyFont="1" applyFill="1" applyBorder="1" applyAlignment="1">
      <alignment horizontal="right"/>
    </xf>
    <xf numFmtId="10" fontId="40" fillId="6" borderId="4" xfId="11" applyNumberFormat="1" applyFont="1" applyFill="1" applyBorder="1" applyAlignment="1">
      <alignment horizontal="right"/>
    </xf>
    <xf numFmtId="10" fontId="40" fillId="6" borderId="106" xfId="11" applyNumberFormat="1" applyFont="1" applyFill="1" applyBorder="1" applyAlignment="1">
      <alignment horizontal="right"/>
    </xf>
    <xf numFmtId="10" fontId="40" fillId="6" borderId="42" xfId="11" applyNumberFormat="1" applyFont="1" applyFill="1" applyBorder="1" applyAlignment="1">
      <alignment horizontal="right"/>
    </xf>
    <xf numFmtId="10" fontId="75" fillId="7" borderId="103" xfId="11" applyNumberFormat="1" applyFont="1" applyFill="1" applyBorder="1" applyAlignment="1">
      <alignment horizontal="center" vertical="center"/>
    </xf>
    <xf numFmtId="10" fontId="40" fillId="6" borderId="0" xfId="11" applyNumberFormat="1" applyFont="1" applyFill="1" applyAlignment="1">
      <alignment horizontal="center"/>
    </xf>
    <xf numFmtId="10" fontId="40" fillId="6" borderId="37" xfId="11" quotePrefix="1" applyNumberFormat="1" applyFont="1" applyFill="1" applyBorder="1"/>
    <xf numFmtId="10" fontId="40" fillId="6" borderId="118" xfId="11" quotePrefix="1" applyNumberFormat="1" applyFont="1" applyFill="1" applyBorder="1"/>
    <xf numFmtId="10" fontId="66" fillId="6" borderId="82" xfId="11" applyNumberFormat="1" applyFont="1" applyFill="1" applyBorder="1" applyAlignment="1">
      <alignment vertical="center"/>
    </xf>
    <xf numFmtId="10" fontId="66" fillId="6" borderId="91" xfId="11" applyNumberFormat="1" applyFont="1" applyFill="1" applyBorder="1" applyAlignment="1">
      <alignment vertical="center"/>
    </xf>
    <xf numFmtId="10" fontId="66" fillId="6" borderId="99" xfId="11" applyNumberFormat="1" applyFont="1" applyFill="1" applyBorder="1" applyAlignment="1">
      <alignment vertical="center"/>
    </xf>
    <xf numFmtId="10" fontId="65" fillId="7" borderId="73" xfId="11" applyNumberFormat="1" applyFont="1" applyFill="1" applyBorder="1" applyAlignment="1">
      <alignment vertical="center"/>
    </xf>
    <xf numFmtId="3" fontId="40" fillId="6" borderId="131" xfId="10" applyNumberFormat="1" applyFont="1" applyFill="1" applyBorder="1" applyAlignment="1">
      <alignment vertical="center"/>
    </xf>
    <xf numFmtId="10" fontId="74" fillId="7" borderId="73" xfId="11" applyNumberFormat="1" applyFont="1" applyFill="1" applyBorder="1" applyAlignment="1">
      <alignment vertical="center"/>
    </xf>
    <xf numFmtId="10" fontId="46" fillId="8" borderId="114" xfId="11" applyNumberFormat="1" applyFont="1" applyFill="1" applyBorder="1"/>
    <xf numFmtId="10" fontId="50" fillId="6" borderId="4" xfId="11" applyNumberFormat="1" applyFont="1" applyFill="1" applyBorder="1"/>
    <xf numFmtId="10" fontId="50" fillId="6" borderId="42" xfId="11" applyNumberFormat="1" applyFont="1" applyFill="1" applyBorder="1"/>
    <xf numFmtId="10" fontId="75" fillId="7" borderId="73" xfId="11" applyNumberFormat="1" applyFont="1" applyFill="1" applyBorder="1" applyAlignment="1">
      <alignment vertical="center"/>
    </xf>
    <xf numFmtId="10" fontId="48" fillId="8" borderId="114" xfId="11" applyNumberFormat="1" applyFont="1" applyFill="1" applyBorder="1"/>
    <xf numFmtId="0" fontId="3" fillId="2" borderId="0" xfId="2" applyFont="1" applyFill="1"/>
    <xf numFmtId="0" fontId="0" fillId="2" borderId="0" xfId="0" applyFill="1"/>
    <xf numFmtId="0" fontId="4" fillId="2" borderId="0" xfId="2" applyFont="1" applyFill="1"/>
    <xf numFmtId="17" fontId="3" fillId="2" borderId="0" xfId="2" applyNumberFormat="1" applyFont="1" applyFill="1"/>
    <xf numFmtId="0" fontId="19" fillId="2" borderId="0" xfId="2" applyFont="1" applyFill="1"/>
    <xf numFmtId="0" fontId="20" fillId="2" borderId="0" xfId="2" applyFont="1" applyFill="1"/>
    <xf numFmtId="0" fontId="21" fillId="2" borderId="0" xfId="2" applyFont="1" applyFill="1"/>
    <xf numFmtId="0" fontId="18" fillId="2" borderId="0" xfId="4" applyFont="1" applyFill="1" applyAlignment="1" applyProtection="1"/>
    <xf numFmtId="3" fontId="48" fillId="11" borderId="132" xfId="10" quotePrefix="1" applyNumberFormat="1" applyFont="1" applyFill="1" applyBorder="1"/>
    <xf numFmtId="37" fontId="0" fillId="0" borderId="0" xfId="0" applyNumberFormat="1"/>
    <xf numFmtId="2" fontId="40" fillId="6" borderId="133" xfId="7" applyNumberFormat="1" applyFont="1" applyFill="1" applyBorder="1"/>
    <xf numFmtId="3" fontId="50" fillId="6" borderId="33" xfId="7" applyNumberFormat="1" applyFont="1" applyFill="1" applyBorder="1" applyAlignment="1">
      <alignment horizontal="center"/>
    </xf>
    <xf numFmtId="3" fontId="50" fillId="6" borderId="19" xfId="7" applyNumberFormat="1" applyFont="1" applyFill="1" applyBorder="1" applyAlignment="1">
      <alignment horizontal="right" vertical="center"/>
    </xf>
    <xf numFmtId="3" fontId="50" fillId="6" borderId="36" xfId="7" applyNumberFormat="1" applyFont="1" applyFill="1" applyBorder="1" applyAlignment="1">
      <alignment horizontal="center"/>
    </xf>
    <xf numFmtId="2" fontId="46" fillId="6" borderId="26" xfId="7" applyNumberFormat="1" applyFont="1" applyFill="1" applyBorder="1"/>
    <xf numFmtId="10" fontId="46" fillId="6" borderId="26" xfId="7" applyNumberFormat="1" applyFont="1" applyFill="1" applyBorder="1" applyAlignment="1">
      <alignment horizontal="right" indent="1"/>
    </xf>
    <xf numFmtId="10" fontId="46" fillId="6" borderId="29" xfId="7" applyNumberFormat="1" applyFont="1" applyFill="1" applyBorder="1" applyAlignment="1">
      <alignment horizontal="right" indent="1"/>
    </xf>
    <xf numFmtId="37" fontId="40" fillId="6" borderId="29" xfId="7" applyFont="1" applyFill="1" applyBorder="1"/>
    <xf numFmtId="37" fontId="50" fillId="6" borderId="19" xfId="7" applyFont="1" applyFill="1" applyBorder="1" applyAlignment="1">
      <alignment horizontal="right"/>
    </xf>
    <xf numFmtId="37" fontId="50" fillId="6" borderId="134" xfId="7" applyFont="1" applyFill="1" applyBorder="1" applyAlignment="1">
      <alignment horizontal="right"/>
    </xf>
    <xf numFmtId="3" fontId="65" fillId="7" borderId="135" xfId="10" applyNumberFormat="1" applyFont="1" applyFill="1" applyBorder="1" applyAlignment="1">
      <alignment vertical="center"/>
    </xf>
    <xf numFmtId="3" fontId="65" fillId="7" borderId="109" xfId="10" applyNumberFormat="1" applyFont="1" applyFill="1" applyBorder="1" applyAlignment="1">
      <alignment vertical="center"/>
    </xf>
    <xf numFmtId="3" fontId="40" fillId="6" borderId="106" xfId="10" quotePrefix="1" applyNumberFormat="1" applyFont="1" applyFill="1" applyBorder="1"/>
    <xf numFmtId="3" fontId="40" fillId="6" borderId="117" xfId="10" quotePrefix="1" applyNumberFormat="1" applyFont="1" applyFill="1" applyBorder="1"/>
    <xf numFmtId="10" fontId="40" fillId="6" borderId="117" xfId="11" quotePrefix="1" applyNumberFormat="1" applyFont="1" applyFill="1" applyBorder="1"/>
    <xf numFmtId="0" fontId="9" fillId="3" borderId="5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2" fillId="4" borderId="2" xfId="2" applyFont="1" applyFill="1" applyBorder="1" applyAlignment="1">
      <alignment horizontal="center"/>
    </xf>
    <xf numFmtId="0" fontId="13" fillId="4" borderId="3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center"/>
    </xf>
    <xf numFmtId="37" fontId="27" fillId="10" borderId="20" xfId="1" applyNumberFormat="1" applyFont="1" applyFill="1" applyBorder="1" applyAlignment="1">
      <alignment horizontal="center" vertical="center"/>
    </xf>
    <xf numFmtId="37" fontId="27" fillId="10" borderId="21" xfId="1" applyNumberFormat="1" applyFont="1" applyFill="1" applyBorder="1" applyAlignment="1">
      <alignment horizontal="center" vertical="center"/>
    </xf>
    <xf numFmtId="10" fontId="50" fillId="6" borderId="24" xfId="11" applyNumberFormat="1" applyFont="1" applyFill="1" applyBorder="1" applyAlignment="1">
      <alignment horizontal="center" vertical="center"/>
    </xf>
    <xf numFmtId="10" fontId="50" fillId="6" borderId="29" xfId="11" applyNumberFormat="1" applyFont="1" applyFill="1" applyBorder="1" applyAlignment="1">
      <alignment horizontal="center" vertical="center"/>
    </xf>
    <xf numFmtId="10" fontId="50" fillId="6" borderId="33" xfId="11" applyNumberFormat="1" applyFont="1" applyFill="1" applyBorder="1" applyAlignment="1">
      <alignment horizontal="center" vertical="center"/>
    </xf>
    <xf numFmtId="10" fontId="50" fillId="6" borderId="30" xfId="11" applyNumberFormat="1" applyFont="1" applyFill="1" applyBorder="1" applyAlignment="1">
      <alignment horizontal="center" vertical="center"/>
    </xf>
    <xf numFmtId="10" fontId="50" fillId="6" borderId="34" xfId="11" applyNumberFormat="1" applyFont="1" applyFill="1" applyBorder="1" applyAlignment="1">
      <alignment horizontal="center" vertical="center"/>
    </xf>
    <xf numFmtId="10" fontId="50" fillId="6" borderId="31" xfId="11" applyNumberFormat="1" applyFont="1" applyFill="1" applyBorder="1" applyAlignment="1">
      <alignment horizontal="center" vertical="center"/>
    </xf>
    <xf numFmtId="37" fontId="48" fillId="6" borderId="25" xfId="7" applyFont="1" applyFill="1" applyBorder="1" applyAlignment="1">
      <alignment horizontal="center" vertical="center"/>
    </xf>
    <xf numFmtId="37" fontId="50" fillId="6" borderId="25" xfId="7" applyFont="1" applyFill="1" applyBorder="1" applyAlignment="1">
      <alignment vertical="center"/>
    </xf>
    <xf numFmtId="37" fontId="48" fillId="6" borderId="25" xfId="7" applyFont="1" applyFill="1" applyBorder="1" applyAlignment="1">
      <alignment vertical="center"/>
    </xf>
    <xf numFmtId="37" fontId="50" fillId="6" borderId="27" xfId="7" applyFont="1" applyFill="1" applyBorder="1" applyAlignment="1">
      <alignment vertical="center"/>
    </xf>
    <xf numFmtId="37" fontId="42" fillId="2" borderId="0" xfId="8" applyNumberFormat="1" applyFont="1" applyFill="1" applyAlignment="1">
      <alignment horizontal="center"/>
    </xf>
    <xf numFmtId="37" fontId="43" fillId="10" borderId="22" xfId="7" applyFont="1" applyFill="1" applyBorder="1" applyAlignment="1">
      <alignment horizontal="center"/>
    </xf>
    <xf numFmtId="37" fontId="43" fillId="10" borderId="23" xfId="7" applyFont="1" applyFill="1" applyBorder="1" applyAlignment="1">
      <alignment horizontal="center"/>
    </xf>
    <xf numFmtId="37" fontId="43" fillId="10" borderId="24" xfId="7" applyFont="1" applyFill="1" applyBorder="1" applyAlignment="1">
      <alignment horizontal="center"/>
    </xf>
    <xf numFmtId="37" fontId="44" fillId="10" borderId="25" xfId="7" applyFont="1" applyFill="1" applyBorder="1" applyAlignment="1">
      <alignment horizontal="center"/>
    </xf>
    <xf numFmtId="37" fontId="44" fillId="10" borderId="0" xfId="7" applyFont="1" applyFill="1" applyAlignment="1">
      <alignment horizontal="center"/>
    </xf>
    <xf numFmtId="37" fontId="44" fillId="10" borderId="26" xfId="7" applyFont="1" applyFill="1" applyBorder="1" applyAlignment="1">
      <alignment horizontal="center"/>
    </xf>
    <xf numFmtId="37" fontId="45" fillId="10" borderId="25" xfId="7" applyFont="1" applyFill="1" applyBorder="1" applyAlignment="1">
      <alignment horizontal="center"/>
    </xf>
    <xf numFmtId="37" fontId="45" fillId="10" borderId="0" xfId="7" applyFont="1" applyFill="1" applyAlignment="1">
      <alignment horizontal="center"/>
    </xf>
    <xf numFmtId="37" fontId="45" fillId="10" borderId="26" xfId="7" applyFont="1" applyFill="1" applyBorder="1" applyAlignment="1">
      <alignment horizontal="center"/>
    </xf>
    <xf numFmtId="37" fontId="45" fillId="10" borderId="27" xfId="7" applyFont="1" applyFill="1" applyBorder="1" applyAlignment="1">
      <alignment horizontal="center"/>
    </xf>
    <xf numFmtId="37" fontId="45" fillId="10" borderId="28" xfId="7" applyFont="1" applyFill="1" applyBorder="1" applyAlignment="1">
      <alignment horizontal="center"/>
    </xf>
    <xf numFmtId="37" fontId="45" fillId="10" borderId="29" xfId="7" applyFont="1" applyFill="1" applyBorder="1" applyAlignment="1">
      <alignment horizontal="center"/>
    </xf>
    <xf numFmtId="37" fontId="46" fillId="10" borderId="22" xfId="7" applyFont="1" applyFill="1" applyBorder="1" applyAlignment="1">
      <alignment horizontal="center" vertical="center"/>
    </xf>
    <xf numFmtId="37" fontId="46" fillId="10" borderId="24" xfId="7" applyFont="1" applyFill="1" applyBorder="1" applyAlignment="1">
      <alignment horizontal="center" vertical="center"/>
    </xf>
    <xf numFmtId="37" fontId="47" fillId="10" borderId="27" xfId="7" applyFont="1" applyFill="1" applyBorder="1" applyAlignment="1">
      <alignment horizontal="center" vertical="center"/>
    </xf>
    <xf numFmtId="37" fontId="47" fillId="10" borderId="29" xfId="7" applyFont="1" applyFill="1" applyBorder="1" applyAlignment="1">
      <alignment horizontal="center" vertical="center"/>
    </xf>
    <xf numFmtId="37" fontId="48" fillId="6" borderId="22" xfId="7" applyFont="1" applyFill="1" applyBorder="1" applyAlignment="1">
      <alignment horizontal="center" vertical="center"/>
    </xf>
    <xf numFmtId="37" fontId="48" fillId="6" borderId="27" xfId="7" applyFont="1" applyFill="1" applyBorder="1" applyAlignment="1">
      <alignment horizontal="center" vertical="center"/>
    </xf>
    <xf numFmtId="10" fontId="50" fillId="6" borderId="35" xfId="11" applyNumberFormat="1" applyFont="1" applyFill="1" applyBorder="1" applyAlignment="1">
      <alignment horizontal="center" vertical="center"/>
    </xf>
    <xf numFmtId="10" fontId="50" fillId="6" borderId="32" xfId="11" applyNumberFormat="1" applyFont="1" applyFill="1" applyBorder="1" applyAlignment="1">
      <alignment horizontal="center" vertical="center"/>
    </xf>
    <xf numFmtId="10" fontId="46" fillId="6" borderId="35" xfId="11" applyNumberFormat="1" applyFont="1" applyFill="1" applyBorder="1" applyAlignment="1">
      <alignment horizontal="center" vertical="center"/>
    </xf>
    <xf numFmtId="10" fontId="46" fillId="6" borderId="32" xfId="11" applyNumberFormat="1" applyFont="1" applyFill="1" applyBorder="1" applyAlignment="1">
      <alignment horizontal="center" vertical="center"/>
    </xf>
    <xf numFmtId="10" fontId="50" fillId="6" borderId="133" xfId="11" applyNumberFormat="1" applyFont="1" applyFill="1" applyBorder="1" applyAlignment="1">
      <alignment horizontal="center" vertical="center"/>
    </xf>
    <xf numFmtId="10" fontId="50" fillId="6" borderId="134" xfId="11" applyNumberFormat="1" applyFont="1" applyFill="1" applyBorder="1" applyAlignment="1">
      <alignment horizontal="center" vertical="center"/>
    </xf>
    <xf numFmtId="49" fontId="48" fillId="10" borderId="56" xfId="10" applyNumberFormat="1" applyFont="1" applyFill="1" applyBorder="1" applyAlignment="1">
      <alignment horizontal="center" vertical="center" wrapText="1"/>
    </xf>
    <xf numFmtId="49" fontId="48" fillId="10" borderId="49" xfId="10" applyNumberFormat="1" applyFont="1" applyFill="1" applyBorder="1" applyAlignment="1">
      <alignment horizontal="center" vertical="center" wrapText="1"/>
    </xf>
    <xf numFmtId="49" fontId="48" fillId="10" borderId="50" xfId="10" applyNumberFormat="1" applyFont="1" applyFill="1" applyBorder="1" applyAlignment="1">
      <alignment horizontal="center" vertical="center" wrapText="1"/>
    </xf>
    <xf numFmtId="49" fontId="63" fillId="10" borderId="51" xfId="10" applyNumberFormat="1" applyFont="1" applyFill="1" applyBorder="1" applyAlignment="1">
      <alignment horizontal="center" vertical="center" wrapText="1"/>
    </xf>
    <xf numFmtId="49" fontId="63" fillId="10" borderId="52" xfId="10" applyNumberFormat="1" applyFont="1" applyFill="1" applyBorder="1" applyAlignment="1">
      <alignment horizontal="center" vertical="center" wrapText="1"/>
    </xf>
    <xf numFmtId="49" fontId="63" fillId="10" borderId="53" xfId="10" applyNumberFormat="1" applyFont="1" applyFill="1" applyBorder="1" applyAlignment="1">
      <alignment horizontal="center" vertical="center" wrapText="1"/>
    </xf>
    <xf numFmtId="37" fontId="42" fillId="2" borderId="0" xfId="8" applyNumberFormat="1" applyFont="1" applyFill="1" applyAlignment="1">
      <alignment horizontal="left"/>
    </xf>
    <xf numFmtId="0" fontId="45" fillId="10" borderId="1" xfId="10" applyFont="1" applyFill="1" applyBorder="1" applyAlignment="1">
      <alignment horizontal="center" vertical="center"/>
    </xf>
    <xf numFmtId="0" fontId="45" fillId="10" borderId="39" xfId="10" applyFont="1" applyFill="1" applyBorder="1" applyAlignment="1">
      <alignment horizontal="center" vertical="center"/>
    </xf>
    <xf numFmtId="0" fontId="45" fillId="10" borderId="2" xfId="10" applyFont="1" applyFill="1" applyBorder="1" applyAlignment="1">
      <alignment horizontal="center" vertical="center"/>
    </xf>
    <xf numFmtId="0" fontId="45" fillId="10" borderId="40" xfId="10" applyFont="1" applyFill="1" applyBorder="1" applyAlignment="1">
      <alignment horizontal="center" vertical="center"/>
    </xf>
    <xf numFmtId="0" fontId="45" fillId="10" borderId="41" xfId="10" applyFont="1" applyFill="1" applyBorder="1" applyAlignment="1">
      <alignment horizontal="center" vertical="center"/>
    </xf>
    <xf numFmtId="0" fontId="45" fillId="10" borderId="42" xfId="10" applyFont="1" applyFill="1" applyBorder="1" applyAlignment="1">
      <alignment horizontal="center" vertical="center"/>
    </xf>
    <xf numFmtId="1" fontId="61" fillId="10" borderId="43" xfId="10" applyNumberFormat="1" applyFont="1" applyFill="1" applyBorder="1" applyAlignment="1">
      <alignment horizontal="center" vertical="center" wrapText="1"/>
    </xf>
    <xf numFmtId="0" fontId="62" fillId="10" borderId="47" xfId="10" applyFont="1" applyFill="1" applyBorder="1" applyAlignment="1">
      <alignment horizontal="center" vertical="center"/>
    </xf>
    <xf numFmtId="0" fontId="46" fillId="10" borderId="44" xfId="10" applyFont="1" applyFill="1" applyBorder="1" applyAlignment="1">
      <alignment horizontal="center" vertical="center"/>
    </xf>
    <xf numFmtId="0" fontId="46" fillId="10" borderId="45" xfId="10" applyFont="1" applyFill="1" applyBorder="1" applyAlignment="1">
      <alignment horizontal="center" vertical="center"/>
    </xf>
    <xf numFmtId="0" fontId="46" fillId="10" borderId="46" xfId="10" applyFont="1" applyFill="1" applyBorder="1" applyAlignment="1">
      <alignment horizontal="center" vertical="center"/>
    </xf>
    <xf numFmtId="49" fontId="48" fillId="10" borderId="48" xfId="10" quotePrefix="1" applyNumberFormat="1" applyFont="1" applyFill="1" applyBorder="1" applyAlignment="1">
      <alignment horizontal="center" vertical="center" wrapText="1"/>
    </xf>
    <xf numFmtId="17" fontId="48" fillId="10" borderId="48" xfId="10" quotePrefix="1" applyNumberFormat="1" applyFont="1" applyFill="1" applyBorder="1" applyAlignment="1">
      <alignment horizontal="center" vertical="center" wrapText="1"/>
    </xf>
    <xf numFmtId="49" fontId="48" fillId="10" borderId="54" xfId="10" applyNumberFormat="1" applyFont="1" applyFill="1" applyBorder="1" applyAlignment="1">
      <alignment horizontal="center" vertical="center" wrapText="1"/>
    </xf>
    <xf numFmtId="49" fontId="48" fillId="10" borderId="55" xfId="10" applyNumberFormat="1" applyFont="1" applyFill="1" applyBorder="1" applyAlignment="1">
      <alignment horizontal="center" vertical="center" wrapText="1"/>
    </xf>
    <xf numFmtId="37" fontId="67" fillId="2" borderId="0" xfId="8" applyNumberFormat="1" applyFont="1" applyFill="1" applyAlignment="1">
      <alignment horizontal="left"/>
    </xf>
    <xf numFmtId="49" fontId="48" fillId="10" borderId="48" xfId="10" applyNumberFormat="1" applyFont="1" applyFill="1" applyBorder="1" applyAlignment="1">
      <alignment horizontal="center" vertical="center" wrapText="1"/>
    </xf>
    <xf numFmtId="0" fontId="44" fillId="10" borderId="1" xfId="10" applyFont="1" applyFill="1" applyBorder="1" applyAlignment="1">
      <alignment horizontal="center" vertical="center"/>
    </xf>
    <xf numFmtId="0" fontId="44" fillId="10" borderId="39" xfId="10" applyFont="1" applyFill="1" applyBorder="1" applyAlignment="1">
      <alignment horizontal="center" vertical="center"/>
    </xf>
    <xf numFmtId="0" fontId="44" fillId="10" borderId="2" xfId="10" applyFont="1" applyFill="1" applyBorder="1" applyAlignment="1">
      <alignment horizontal="center" vertical="center"/>
    </xf>
    <xf numFmtId="0" fontId="44" fillId="10" borderId="3" xfId="10" applyFont="1" applyFill="1" applyBorder="1" applyAlignment="1">
      <alignment horizontal="center" vertical="center"/>
    </xf>
    <xf numFmtId="0" fontId="44" fillId="10" borderId="0" xfId="10" applyFont="1" applyFill="1" applyAlignment="1">
      <alignment horizontal="center" vertical="center"/>
    </xf>
    <xf numFmtId="0" fontId="44" fillId="10" borderId="4" xfId="10" applyFont="1" applyFill="1" applyBorder="1" applyAlignment="1">
      <alignment horizontal="center" vertical="center"/>
    </xf>
    <xf numFmtId="1" fontId="45" fillId="10" borderId="43" xfId="10" applyNumberFormat="1" applyFont="1" applyFill="1" applyBorder="1" applyAlignment="1">
      <alignment horizontal="center" vertical="center" wrapText="1"/>
    </xf>
    <xf numFmtId="0" fontId="68" fillId="10" borderId="47" xfId="10" applyFont="1" applyFill="1" applyBorder="1" applyAlignment="1">
      <alignment vertical="center"/>
    </xf>
    <xf numFmtId="0" fontId="68" fillId="10" borderId="102" xfId="10" applyFont="1" applyFill="1" applyBorder="1" applyAlignment="1">
      <alignment vertical="center"/>
    </xf>
    <xf numFmtId="37" fontId="67" fillId="2" borderId="107" xfId="8" applyNumberFormat="1" applyFont="1" applyFill="1" applyBorder="1" applyAlignment="1">
      <alignment horizontal="left"/>
    </xf>
    <xf numFmtId="37" fontId="67" fillId="2" borderId="108" xfId="8" applyNumberFormat="1" applyFont="1" applyFill="1" applyBorder="1" applyAlignment="1">
      <alignment horizontal="left"/>
    </xf>
    <xf numFmtId="0" fontId="45" fillId="10" borderId="1" xfId="10" applyFont="1" applyFill="1" applyBorder="1" applyAlignment="1">
      <alignment horizontal="center" vertical="center" wrapText="1"/>
    </xf>
    <xf numFmtId="0" fontId="45" fillId="10" borderId="39" xfId="10" applyFont="1" applyFill="1" applyBorder="1" applyAlignment="1">
      <alignment horizontal="center" vertical="center" wrapText="1"/>
    </xf>
    <xf numFmtId="0" fontId="45" fillId="10" borderId="2" xfId="10" applyFont="1" applyFill="1" applyBorder="1" applyAlignment="1">
      <alignment horizontal="center" vertical="center" wrapText="1"/>
    </xf>
    <xf numFmtId="0" fontId="45" fillId="10" borderId="40" xfId="10" applyFont="1" applyFill="1" applyBorder="1" applyAlignment="1">
      <alignment horizontal="center" vertical="center" wrapText="1"/>
    </xf>
    <xf numFmtId="0" fontId="45" fillId="10" borderId="41" xfId="10" applyFont="1" applyFill="1" applyBorder="1" applyAlignment="1">
      <alignment horizontal="center" vertical="center" wrapText="1"/>
    </xf>
    <xf numFmtId="0" fontId="45" fillId="10" borderId="42" xfId="10" applyFont="1" applyFill="1" applyBorder="1" applyAlignment="1">
      <alignment horizontal="center" vertical="center" wrapText="1"/>
    </xf>
    <xf numFmtId="49" fontId="61" fillId="10" borderId="56" xfId="10" applyNumberFormat="1" applyFont="1" applyFill="1" applyBorder="1" applyAlignment="1">
      <alignment horizontal="center" vertical="center" wrapText="1"/>
    </xf>
    <xf numFmtId="49" fontId="61" fillId="10" borderId="49" xfId="10" applyNumberFormat="1" applyFont="1" applyFill="1" applyBorder="1" applyAlignment="1">
      <alignment horizontal="center" vertical="center" wrapText="1"/>
    </xf>
    <xf numFmtId="49" fontId="61" fillId="10" borderId="50" xfId="10" applyNumberFormat="1" applyFont="1" applyFill="1" applyBorder="1" applyAlignment="1">
      <alignment horizontal="center" vertical="center" wrapText="1"/>
    </xf>
    <xf numFmtId="49" fontId="72" fillId="10" borderId="51" xfId="10" applyNumberFormat="1" applyFont="1" applyFill="1" applyBorder="1" applyAlignment="1">
      <alignment horizontal="center" vertical="center" wrapText="1"/>
    </xf>
    <xf numFmtId="49" fontId="72" fillId="10" borderId="52" xfId="10" applyNumberFormat="1" applyFont="1" applyFill="1" applyBorder="1" applyAlignment="1">
      <alignment horizontal="center" vertical="center" wrapText="1"/>
    </xf>
    <xf numFmtId="49" fontId="72" fillId="10" borderId="53" xfId="10" applyNumberFormat="1" applyFont="1" applyFill="1" applyBorder="1" applyAlignment="1">
      <alignment horizontal="center" vertical="center" wrapText="1"/>
    </xf>
    <xf numFmtId="0" fontId="70" fillId="10" borderId="1" xfId="10" applyFont="1" applyFill="1" applyBorder="1" applyAlignment="1">
      <alignment horizontal="center" vertical="center" wrapText="1"/>
    </xf>
    <xf numFmtId="0" fontId="70" fillId="10" borderId="39" xfId="10" applyFont="1" applyFill="1" applyBorder="1" applyAlignment="1">
      <alignment horizontal="center" vertical="center" wrapText="1"/>
    </xf>
    <xf numFmtId="0" fontId="70" fillId="10" borderId="2" xfId="10" applyFont="1" applyFill="1" applyBorder="1" applyAlignment="1">
      <alignment horizontal="center" vertical="center" wrapText="1"/>
    </xf>
    <xf numFmtId="49" fontId="61" fillId="10" borderId="54" xfId="10" applyNumberFormat="1" applyFont="1" applyFill="1" applyBorder="1" applyAlignment="1">
      <alignment horizontal="center" vertical="center" wrapText="1"/>
    </xf>
    <xf numFmtId="49" fontId="61" fillId="10" borderId="55" xfId="10" applyNumberFormat="1" applyFont="1" applyFill="1" applyBorder="1" applyAlignment="1">
      <alignment horizontal="center" vertical="center" wrapText="1"/>
    </xf>
    <xf numFmtId="0" fontId="44" fillId="10" borderId="1" xfId="10" applyFont="1" applyFill="1" applyBorder="1" applyAlignment="1">
      <alignment horizontal="center" vertical="center" wrapText="1"/>
    </xf>
    <xf numFmtId="0" fontId="44" fillId="10" borderId="39" xfId="10" applyFont="1" applyFill="1" applyBorder="1" applyAlignment="1">
      <alignment horizontal="center" vertical="center" wrapText="1"/>
    </xf>
    <xf numFmtId="0" fontId="44" fillId="10" borderId="2" xfId="10" applyFont="1" applyFill="1" applyBorder="1" applyAlignment="1">
      <alignment horizontal="center" vertical="center" wrapText="1"/>
    </xf>
    <xf numFmtId="0" fontId="44" fillId="10" borderId="40" xfId="10" applyFont="1" applyFill="1" applyBorder="1" applyAlignment="1">
      <alignment horizontal="center" vertical="center" wrapText="1"/>
    </xf>
    <xf numFmtId="0" fontId="44" fillId="10" borderId="41" xfId="10" applyFont="1" applyFill="1" applyBorder="1" applyAlignment="1">
      <alignment horizontal="center" vertical="center" wrapText="1"/>
    </xf>
    <xf numFmtId="0" fontId="44" fillId="10" borderId="42" xfId="10" applyFont="1" applyFill="1" applyBorder="1" applyAlignment="1">
      <alignment horizontal="center" vertical="center" wrapText="1"/>
    </xf>
    <xf numFmtId="1" fontId="46" fillId="10" borderId="43" xfId="10" applyNumberFormat="1" applyFont="1" applyFill="1" applyBorder="1" applyAlignment="1">
      <alignment horizontal="center" vertical="center" wrapText="1"/>
    </xf>
    <xf numFmtId="0" fontId="47" fillId="10" borderId="47" xfId="10" applyFont="1" applyFill="1" applyBorder="1" applyAlignment="1">
      <alignment vertical="center" wrapText="1"/>
    </xf>
    <xf numFmtId="0" fontId="47" fillId="10" borderId="102" xfId="10" applyFont="1" applyFill="1" applyBorder="1" applyAlignment="1">
      <alignment vertical="center" wrapText="1"/>
    </xf>
    <xf numFmtId="37" fontId="50" fillId="6" borderId="19" xfId="7" applyFont="1" applyFill="1" applyBorder="1" applyAlignment="1">
      <alignment horizontal="right" vertical="center"/>
    </xf>
    <xf numFmtId="37" fontId="48" fillId="6" borderId="23" xfId="7" applyFont="1" applyFill="1" applyBorder="1" applyAlignment="1">
      <alignment horizontal="left"/>
    </xf>
    <xf numFmtId="37" fontId="50" fillId="6" borderId="33" xfId="7" applyFont="1" applyFill="1" applyBorder="1" applyAlignment="1">
      <alignment horizontal="right"/>
    </xf>
    <xf numFmtId="3" fontId="50" fillId="6" borderId="34" xfId="7" applyNumberFormat="1" applyFont="1" applyFill="1" applyBorder="1" applyAlignment="1">
      <alignment horizontal="center"/>
    </xf>
    <xf numFmtId="10" fontId="50" fillId="6" borderId="24" xfId="7" applyNumberFormat="1" applyFont="1" applyFill="1" applyBorder="1" applyAlignment="1">
      <alignment horizontal="center"/>
    </xf>
    <xf numFmtId="37" fontId="50" fillId="6" borderId="33" xfId="7" applyFont="1" applyFill="1" applyBorder="1"/>
    <xf numFmtId="3" fontId="50" fillId="6" borderId="34" xfId="7" applyNumberFormat="1" applyFont="1" applyFill="1" applyBorder="1" applyAlignment="1">
      <alignment horizontal="right" indent="1"/>
    </xf>
    <xf numFmtId="10" fontId="50" fillId="6" borderId="35" xfId="7" applyNumberFormat="1" applyFont="1" applyFill="1" applyBorder="1" applyAlignment="1">
      <alignment horizontal="center" vertical="center"/>
    </xf>
    <xf numFmtId="37" fontId="50" fillId="6" borderId="22" xfId="7" applyFont="1" applyFill="1" applyBorder="1"/>
    <xf numFmtId="37" fontId="50" fillId="6" borderId="34" xfId="7" applyFont="1" applyFill="1" applyBorder="1" applyAlignment="1">
      <alignment horizontal="right"/>
    </xf>
    <xf numFmtId="10" fontId="46" fillId="6" borderId="35" xfId="7" applyNumberFormat="1" applyFont="1" applyFill="1" applyBorder="1" applyAlignment="1">
      <alignment horizontal="center" vertical="center"/>
    </xf>
    <xf numFmtId="37" fontId="48" fillId="6" borderId="0" xfId="7" applyFont="1" applyFill="1" applyBorder="1" applyAlignment="1">
      <alignment horizontal="left"/>
    </xf>
    <xf numFmtId="37" fontId="56" fillId="6" borderId="0" xfId="7" applyFont="1" applyFill="1" applyBorder="1" applyAlignment="1">
      <alignment horizontal="left"/>
    </xf>
    <xf numFmtId="2" fontId="46" fillId="6" borderId="24" xfId="7" applyNumberFormat="1" applyFont="1" applyFill="1" applyBorder="1"/>
    <xf numFmtId="2" fontId="40" fillId="6" borderId="34" xfId="7" applyNumberFormat="1" applyFont="1" applyFill="1" applyBorder="1"/>
  </cellXfs>
  <cellStyles count="12">
    <cellStyle name="Hipervínculo" xfId="1" builtinId="8"/>
    <cellStyle name="Hipervínculo 2" xfId="8" xr:uid="{5F819CD3-E9F2-4CA0-BE93-2656916F300F}"/>
    <cellStyle name="Hipervínculo_CUADROS OFERTA Y DEMANDA OCTUBRE 2009" xfId="3" xr:uid="{B15C7FBB-D01F-444B-A402-DF599055A43B}"/>
    <cellStyle name="Hipervínculo_INDICE OFERTA Y DEMANDA" xfId="4" xr:uid="{10DB26C7-8549-4187-82E1-AAC35554B90E}"/>
    <cellStyle name="Normal" xfId="0" builtinId="0"/>
    <cellStyle name="Normal 2" xfId="7" xr:uid="{062AB935-8C72-4B79-B5BF-E3838DCAFD3E}"/>
    <cellStyle name="Normal 3" xfId="10" xr:uid="{46B4898D-4F43-41E2-92F1-B841A515CFFD}"/>
    <cellStyle name="Normal 4" xfId="2" xr:uid="{4AAD0A79-2C20-4077-96E8-8C587BFCFE68}"/>
    <cellStyle name="Normal 4 2" xfId="5" xr:uid="{7A77C8CF-FCE3-4BC7-BD2E-5D7E6FD641CD}"/>
    <cellStyle name="Normal_Cuadro 1.1 Comportamiento pasajeros y carga MARZO 2009 2" xfId="6" xr:uid="{681D14DA-E5A9-40B3-8EFC-BCE6C398B454}"/>
    <cellStyle name="Normal_CUADRO 1.1 DEFINITIVO" xfId="9" xr:uid="{C4690C33-E820-47ED-9C29-B14706E817AA}"/>
    <cellStyle name="Porcentaje" xfId="11" builtinId="5"/>
  </cellStyles>
  <dxfs count="145"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3459692</xdr:colOff>
      <xdr:row>1</xdr:row>
      <xdr:rowOff>22225</xdr:rowOff>
    </xdr:from>
    <xdr:to>
      <xdr:col>3</xdr:col>
      <xdr:colOff>6960659</xdr:colOff>
      <xdr:row>6</xdr:row>
      <xdr:rowOff>271991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AF1386E-41E0-4FB1-92D2-B328EA141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29142"/>
          <a:ext cx="3500967" cy="1646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D7E8-B71D-47D0-8B32-442FFD79438A}">
  <dimension ref="A1:I37"/>
  <sheetViews>
    <sheetView tabSelected="1" zoomScale="110" zoomScaleNormal="110" workbookViewId="0">
      <selection activeCell="C8" sqref="C8:D8"/>
    </sheetView>
  </sheetViews>
  <sheetFormatPr baseColWidth="10" defaultRowHeight="15" x14ac:dyDescent="0.25"/>
  <cols>
    <col min="1" max="1" width="2.7109375" style="272" customWidth="1"/>
    <col min="2" max="2" width="1.140625" style="272" customWidth="1"/>
    <col min="3" max="3" width="15.85546875" style="272" customWidth="1"/>
    <col min="4" max="4" width="105.140625" style="272" customWidth="1"/>
    <col min="5" max="9" width="11.42578125" style="272"/>
    <col min="10" max="16384" width="11.42578125" style="273"/>
  </cols>
  <sheetData>
    <row r="1" spans="3:6" ht="4.5" customHeight="1" thickBot="1" x14ac:dyDescent="0.4">
      <c r="C1" s="274"/>
    </row>
    <row r="2" spans="3:6" ht="24" thickTop="1" x14ac:dyDescent="0.35">
      <c r="C2" s="1"/>
      <c r="D2" s="2"/>
    </row>
    <row r="3" spans="3:6" ht="24" x14ac:dyDescent="0.35">
      <c r="C3" s="3" t="s">
        <v>0</v>
      </c>
      <c r="D3" s="4"/>
    </row>
    <row r="4" spans="3:6" ht="20.25" x14ac:dyDescent="0.3">
      <c r="C4" s="5" t="s">
        <v>1</v>
      </c>
      <c r="D4" s="4"/>
    </row>
    <row r="5" spans="3:6" ht="18" x14ac:dyDescent="0.25">
      <c r="C5" s="6" t="s">
        <v>2</v>
      </c>
      <c r="D5" s="4"/>
    </row>
    <row r="6" spans="3:6" ht="23.25" x14ac:dyDescent="0.35">
      <c r="C6" s="7"/>
      <c r="D6" s="4"/>
    </row>
    <row r="7" spans="3:6" ht="24" thickBot="1" x14ac:dyDescent="0.4">
      <c r="C7" s="8"/>
      <c r="D7" s="4"/>
    </row>
    <row r="8" spans="3:6" ht="24" x14ac:dyDescent="0.35">
      <c r="C8" s="297" t="s">
        <v>624</v>
      </c>
      <c r="D8" s="298"/>
      <c r="F8" s="275"/>
    </row>
    <row r="9" spans="3:6" ht="23.25" x14ac:dyDescent="0.35">
      <c r="C9" s="299" t="s">
        <v>3</v>
      </c>
      <c r="D9" s="300"/>
      <c r="F9" s="275"/>
    </row>
    <row r="10" spans="3:6" ht="21" thickBot="1" x14ac:dyDescent="0.35">
      <c r="C10" s="301" t="s">
        <v>4</v>
      </c>
      <c r="D10" s="302"/>
      <c r="F10" s="275"/>
    </row>
    <row r="11" spans="3:6" ht="20.25" thickTop="1" x14ac:dyDescent="0.3">
      <c r="C11" s="303" t="s">
        <v>5</v>
      </c>
      <c r="D11" s="304"/>
    </row>
    <row r="12" spans="3:6" ht="18" x14ac:dyDescent="0.25">
      <c r="C12" s="305" t="s">
        <v>6</v>
      </c>
      <c r="D12" s="306"/>
    </row>
    <row r="13" spans="3:6" x14ac:dyDescent="0.25">
      <c r="C13" s="9"/>
      <c r="D13" s="10"/>
    </row>
    <row r="14" spans="3:6" ht="17.25" thickBot="1" x14ac:dyDescent="0.3">
      <c r="C14" s="11" t="s">
        <v>7</v>
      </c>
      <c r="D14" s="12" t="s">
        <v>8</v>
      </c>
    </row>
    <row r="15" spans="3:6" ht="16.5" thickTop="1" thickBot="1" x14ac:dyDescent="0.3">
      <c r="C15" s="13" t="s">
        <v>9</v>
      </c>
      <c r="D15" s="14" t="s">
        <v>10</v>
      </c>
    </row>
    <row r="16" spans="3:6" ht="15.75" thickBot="1" x14ac:dyDescent="0.3">
      <c r="C16" s="15" t="s">
        <v>11</v>
      </c>
      <c r="D16" s="16" t="s">
        <v>12</v>
      </c>
    </row>
    <row r="17" spans="3:4" ht="15.75" thickBot="1" x14ac:dyDescent="0.3">
      <c r="C17" s="17" t="s">
        <v>13</v>
      </c>
      <c r="D17" s="18" t="s">
        <v>14</v>
      </c>
    </row>
    <row r="18" spans="3:4" ht="15.75" thickBot="1" x14ac:dyDescent="0.3">
      <c r="C18" s="15" t="s">
        <v>15</v>
      </c>
      <c r="D18" s="19" t="s">
        <v>16</v>
      </c>
    </row>
    <row r="19" spans="3:4" ht="15.75" thickBot="1" x14ac:dyDescent="0.3">
      <c r="C19" s="17" t="s">
        <v>17</v>
      </c>
      <c r="D19" s="18" t="s">
        <v>18</v>
      </c>
    </row>
    <row r="20" spans="3:4" ht="15.75" thickBot="1" x14ac:dyDescent="0.3">
      <c r="C20" s="15" t="s">
        <v>19</v>
      </c>
      <c r="D20" s="19" t="s">
        <v>20</v>
      </c>
    </row>
    <row r="21" spans="3:4" ht="15.75" thickBot="1" x14ac:dyDescent="0.3">
      <c r="C21" s="17" t="s">
        <v>21</v>
      </c>
      <c r="D21" s="18" t="s">
        <v>22</v>
      </c>
    </row>
    <row r="22" spans="3:4" ht="15.75" thickBot="1" x14ac:dyDescent="0.3">
      <c r="C22" s="20" t="s">
        <v>23</v>
      </c>
      <c r="D22" s="21" t="s">
        <v>24</v>
      </c>
    </row>
    <row r="23" spans="3:4" ht="15.75" thickTop="1" x14ac:dyDescent="0.25"/>
    <row r="34" spans="3:3" ht="15.75" x14ac:dyDescent="0.25">
      <c r="C34" s="276"/>
    </row>
    <row r="35" spans="3:3" ht="15.75" x14ac:dyDescent="0.25">
      <c r="C35" s="277"/>
    </row>
    <row r="36" spans="3:3" x14ac:dyDescent="0.25">
      <c r="C36" s="278"/>
    </row>
    <row r="37" spans="3:3" x14ac:dyDescent="0.25">
      <c r="C37" s="279"/>
    </row>
  </sheetData>
  <mergeCells count="5">
    <mergeCell ref="C8:D8"/>
    <mergeCell ref="C9:D9"/>
    <mergeCell ref="C10:D10"/>
    <mergeCell ref="C11:D11"/>
    <mergeCell ref="C12:D12"/>
  </mergeCells>
  <hyperlinks>
    <hyperlink ref="D15" location="'Cuadro 2.1A'!A1" display="Comportamiento Oferta y Demanda Pasajeros Domésticos - Transporte Regular y no Regular" xr:uid="{05040B53-B11A-468E-BD86-6BC57877A3B6}"/>
    <hyperlink ref="D17" location="'CUADRO 2.2A'!A1" display="Oferta y demanda pasajeros nacionales por empresa" xr:uid="{BBEC948B-DEE6-4B9E-9523-53F081768E80}"/>
    <hyperlink ref="D18" location="'CUADRO 2.2B'!A1" display="Oferta y demanda pasajeros internacionales por empresa" xr:uid="{5D8652E0-2AC2-4371-9804-C2F2B88F6B52}"/>
    <hyperlink ref="D19" location="'Cuadro 2.3'!A1" display="Oferta y Demanda Pasajeros - Principales Rutas Nacionales" xr:uid="{CC772F4F-CDCE-4666-A1FA-48844AE60683}"/>
    <hyperlink ref="D20" location="'Cuadro 2.3B'!A1" display="Oferta y Demanda Pasajeros nacionales rutas troncales por empresa" xr:uid="{6E48D133-2C81-41BD-8A57-C4BDC16C202B}"/>
    <hyperlink ref="D21" location="'Cuadro 2.4'!A1" display="Oferta y Demanda Pasajeros - Principales rutas internacionales" xr:uid="{6C89ACB3-6B3F-47F8-A908-C3FB94EDBD94}"/>
    <hyperlink ref="D22" location="'Cuadro 2.5'!A1" display="Oferta y Demanda Pasajeros Internacionales – Continente y empresa" xr:uid="{B1276A80-D704-45B0-A04C-CA7D56FE653E}"/>
    <hyperlink ref="D16" location="'Cuadro 2.1B'!A1" display="Comportamiento Oferta y Demanda Pasajeros Internacionales - Transporte Regular y no Regular" xr:uid="{6757C508-189F-450D-A9C5-19843751D1B7}"/>
    <hyperlink ref="D14" location="Novedades!A1" display="Novedades importantes para la interpretación de la información." xr:uid="{89524A56-983C-4055-AD6A-E98901361A80}"/>
  </hyperlink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7F172-CE5D-4B10-A0B7-0D6864A656DF}">
  <dimension ref="A1:P28"/>
  <sheetViews>
    <sheetView workbookViewId="0"/>
  </sheetViews>
  <sheetFormatPr baseColWidth="10" defaultRowHeight="12.75" x14ac:dyDescent="0.2"/>
  <cols>
    <col min="1" max="16384" width="11.42578125" style="23"/>
  </cols>
  <sheetData>
    <row r="1" spans="1:16" ht="13.5" thickBot="1" x14ac:dyDescent="0.25">
      <c r="A1" s="22"/>
      <c r="B1" s="22"/>
      <c r="C1" s="22"/>
      <c r="D1" s="22"/>
      <c r="E1" s="22"/>
      <c r="F1" s="22"/>
      <c r="G1" s="22"/>
      <c r="H1" s="22"/>
    </row>
    <row r="2" spans="1:16" ht="30.75" thickTop="1" x14ac:dyDescent="0.4">
      <c r="A2" s="24" t="s">
        <v>624</v>
      </c>
      <c r="B2" s="25"/>
      <c r="O2" s="307" t="s">
        <v>25</v>
      </c>
      <c r="P2" s="308"/>
    </row>
    <row r="3" spans="1:16" ht="26.25" x14ac:dyDescent="0.4">
      <c r="A3" s="26" t="s">
        <v>4</v>
      </c>
      <c r="B3" s="27"/>
    </row>
    <row r="6" spans="1:16" ht="25.5" x14ac:dyDescent="0.3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6" ht="15.75" x14ac:dyDescent="0.25">
      <c r="A7" s="30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6" ht="17.25" x14ac:dyDescent="0.3">
      <c r="A8" s="31" t="s">
        <v>27</v>
      </c>
      <c r="B8" s="32"/>
      <c r="C8" s="33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6" ht="17.25" x14ac:dyDescent="0.3">
      <c r="A9" s="34" t="s">
        <v>28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ht="16.5" x14ac:dyDescent="0.25">
      <c r="A10" s="34" t="s">
        <v>29</v>
      </c>
    </row>
    <row r="12" spans="1:16" ht="17.25" x14ac:dyDescent="0.3">
      <c r="A12" s="31"/>
    </row>
    <row r="13" spans="1:16" ht="22.5" x14ac:dyDescent="0.3">
      <c r="A13" s="35" t="s">
        <v>30</v>
      </c>
    </row>
    <row r="15" spans="1:16" ht="16.5" x14ac:dyDescent="0.25">
      <c r="A15" s="34" t="s">
        <v>31</v>
      </c>
    </row>
    <row r="16" spans="1:16" ht="16.5" x14ac:dyDescent="0.25">
      <c r="A16" s="34"/>
    </row>
    <row r="17" spans="1:1" ht="22.5" x14ac:dyDescent="0.3">
      <c r="A17" s="35" t="s">
        <v>32</v>
      </c>
    </row>
    <row r="18" spans="1:1" ht="16.5" x14ac:dyDescent="0.25">
      <c r="A18" s="34" t="s">
        <v>33</v>
      </c>
    </row>
    <row r="19" spans="1:1" ht="16.5" x14ac:dyDescent="0.25">
      <c r="A19" s="34"/>
    </row>
    <row r="20" spans="1:1" ht="16.5" x14ac:dyDescent="0.25">
      <c r="A20" s="36" t="s">
        <v>34</v>
      </c>
    </row>
    <row r="21" spans="1:1" ht="16.5" x14ac:dyDescent="0.25">
      <c r="A21" s="36" t="s">
        <v>35</v>
      </c>
    </row>
    <row r="22" spans="1:1" ht="16.5" x14ac:dyDescent="0.25">
      <c r="A22" s="34"/>
    </row>
    <row r="23" spans="1:1" ht="22.5" x14ac:dyDescent="0.3">
      <c r="A23" s="35" t="s">
        <v>36</v>
      </c>
    </row>
    <row r="24" spans="1:1" ht="16.5" x14ac:dyDescent="0.25">
      <c r="A24" s="34" t="s">
        <v>37</v>
      </c>
    </row>
    <row r="25" spans="1:1" ht="16.5" x14ac:dyDescent="0.25">
      <c r="A25" s="34" t="s">
        <v>38</v>
      </c>
    </row>
    <row r="27" spans="1:1" ht="22.5" x14ac:dyDescent="0.3">
      <c r="A27" s="35" t="s">
        <v>39</v>
      </c>
    </row>
    <row r="28" spans="1:1" ht="16.5" x14ac:dyDescent="0.25">
      <c r="A28" s="34" t="s">
        <v>40</v>
      </c>
    </row>
  </sheetData>
  <mergeCells count="1">
    <mergeCell ref="O2:P2"/>
  </mergeCells>
  <hyperlinks>
    <hyperlink ref="O2:P2" location="INDICE!A1" display="Volver al Indice" xr:uid="{38111170-6090-4FF1-86BE-7F8733059A4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8A49-F001-4A25-861D-64D3CC8D3651}">
  <dimension ref="A1:M65523"/>
  <sheetViews>
    <sheetView zoomScale="80" zoomScaleNormal="80" workbookViewId="0">
      <selection activeCell="E36" sqref="E36"/>
    </sheetView>
  </sheetViews>
  <sheetFormatPr baseColWidth="10" defaultRowHeight="15" x14ac:dyDescent="0.25"/>
  <cols>
    <col min="1" max="1" width="11.85546875" style="37" customWidth="1"/>
    <col min="2" max="2" width="18" style="37" customWidth="1"/>
    <col min="3" max="3" width="13.28515625" style="37" customWidth="1"/>
    <col min="4" max="4" width="13.85546875" style="37" customWidth="1"/>
    <col min="5" max="5" width="12.42578125" style="37" customWidth="1"/>
    <col min="6" max="6" width="12.140625" style="37" customWidth="1"/>
    <col min="7" max="7" width="12.7109375" style="37" customWidth="1"/>
    <col min="8" max="8" width="13.42578125" style="37" customWidth="1"/>
    <col min="9" max="9" width="12.7109375" style="37" customWidth="1"/>
    <col min="10" max="10" width="12.85546875" style="37" customWidth="1"/>
    <col min="11" max="11" width="13.140625" style="37" customWidth="1"/>
  </cols>
  <sheetData>
    <row r="1" spans="1:11" x14ac:dyDescent="0.25">
      <c r="J1" s="319" t="s">
        <v>25</v>
      </c>
      <c r="K1" s="319"/>
    </row>
    <row r="2" spans="1:11" ht="15.75" thickBot="1" x14ac:dyDescent="0.3"/>
    <row r="3" spans="1:11" x14ac:dyDescent="0.25">
      <c r="A3" s="320" t="s">
        <v>41</v>
      </c>
      <c r="B3" s="321"/>
      <c r="C3" s="321"/>
      <c r="D3" s="321"/>
      <c r="E3" s="321"/>
      <c r="F3" s="321"/>
      <c r="G3" s="321"/>
      <c r="H3" s="321"/>
      <c r="I3" s="321"/>
      <c r="J3" s="321"/>
      <c r="K3" s="322"/>
    </row>
    <row r="4" spans="1:11" ht="18.75" x14ac:dyDescent="0.25">
      <c r="A4" s="323" t="s">
        <v>42</v>
      </c>
      <c r="B4" s="324"/>
      <c r="C4" s="324"/>
      <c r="D4" s="324"/>
      <c r="E4" s="324"/>
      <c r="F4" s="324"/>
      <c r="G4" s="324"/>
      <c r="H4" s="324"/>
      <c r="I4" s="324"/>
      <c r="J4" s="324"/>
      <c r="K4" s="325"/>
    </row>
    <row r="5" spans="1:11" x14ac:dyDescent="0.25">
      <c r="A5" s="326" t="s">
        <v>43</v>
      </c>
      <c r="B5" s="327"/>
      <c r="C5" s="327"/>
      <c r="D5" s="327"/>
      <c r="E5" s="327"/>
      <c r="F5" s="327"/>
      <c r="G5" s="327"/>
      <c r="H5" s="327"/>
      <c r="I5" s="327"/>
      <c r="J5" s="327"/>
      <c r="K5" s="328"/>
    </row>
    <row r="6" spans="1:11" ht="15.75" thickBot="1" x14ac:dyDescent="0.3">
      <c r="A6" s="329"/>
      <c r="B6" s="330"/>
      <c r="C6" s="330"/>
      <c r="D6" s="330"/>
      <c r="E6" s="330"/>
      <c r="F6" s="330"/>
      <c r="G6" s="330"/>
      <c r="H6" s="330"/>
      <c r="I6" s="330"/>
      <c r="J6" s="330"/>
      <c r="K6" s="331"/>
    </row>
    <row r="7" spans="1:11" ht="15.75" x14ac:dyDescent="0.25">
      <c r="A7" s="332" t="s">
        <v>44</v>
      </c>
      <c r="B7" s="333"/>
      <c r="C7" s="38" t="s">
        <v>45</v>
      </c>
      <c r="D7" s="39"/>
      <c r="E7" s="40"/>
      <c r="F7" s="38" t="s">
        <v>46</v>
      </c>
      <c r="G7" s="39"/>
      <c r="H7" s="40"/>
      <c r="I7" s="38" t="s">
        <v>47</v>
      </c>
      <c r="J7" s="39"/>
      <c r="K7" s="40"/>
    </row>
    <row r="8" spans="1:11" ht="16.5" thickBot="1" x14ac:dyDescent="0.3">
      <c r="A8" s="334"/>
      <c r="B8" s="335"/>
      <c r="C8" s="41"/>
      <c r="D8" s="42"/>
      <c r="E8" s="43"/>
      <c r="F8" s="41"/>
      <c r="G8" s="42"/>
      <c r="H8" s="43"/>
      <c r="I8" s="41"/>
      <c r="J8" s="42"/>
      <c r="K8" s="43"/>
    </row>
    <row r="9" spans="1:11" ht="26.25" thickBot="1" x14ac:dyDescent="0.3">
      <c r="A9" s="44" t="s">
        <v>48</v>
      </c>
      <c r="B9" s="45" t="s">
        <v>49</v>
      </c>
      <c r="C9" s="46" t="s">
        <v>50</v>
      </c>
      <c r="D9" s="47" t="s">
        <v>51</v>
      </c>
      <c r="E9" s="48" t="s">
        <v>52</v>
      </c>
      <c r="F9" s="46" t="s">
        <v>50</v>
      </c>
      <c r="G9" s="47" t="s">
        <v>51</v>
      </c>
      <c r="H9" s="48" t="s">
        <v>52</v>
      </c>
      <c r="I9" s="46" t="s">
        <v>50</v>
      </c>
      <c r="J9" s="47" t="s">
        <v>51</v>
      </c>
      <c r="K9" s="48" t="s">
        <v>52</v>
      </c>
    </row>
    <row r="10" spans="1:11" ht="16.5" x14ac:dyDescent="0.3">
      <c r="A10" s="315">
        <v>2018</v>
      </c>
      <c r="B10" s="49" t="s">
        <v>53</v>
      </c>
      <c r="C10" s="50">
        <v>2654632</v>
      </c>
      <c r="D10" s="51">
        <v>2200197</v>
      </c>
      <c r="E10" s="52">
        <f t="shared" ref="E10:E21" si="0">(D10/C10)</f>
        <v>0.82881431399907779</v>
      </c>
      <c r="F10" s="53">
        <v>35836</v>
      </c>
      <c r="G10" s="54">
        <v>28292</v>
      </c>
      <c r="H10" s="55">
        <f t="shared" ref="H10:H21" si="1">(G10/F10)</f>
        <v>0.78948543364214752</v>
      </c>
      <c r="I10" s="56">
        <f t="shared" ref="I10:I21" si="2">C10+F10</f>
        <v>2690468</v>
      </c>
      <c r="J10" s="57">
        <f t="shared" ref="J10:J21" si="3">G10+D10</f>
        <v>2228489</v>
      </c>
      <c r="K10" s="58">
        <f t="shared" ref="K10:K21" si="4">(J10/I10)</f>
        <v>0.82829046842408083</v>
      </c>
    </row>
    <row r="11" spans="1:11" ht="16.5" x14ac:dyDescent="0.3">
      <c r="A11" s="316"/>
      <c r="B11" s="49" t="s">
        <v>54</v>
      </c>
      <c r="C11" s="50">
        <v>2294225</v>
      </c>
      <c r="D11" s="51">
        <v>1944454</v>
      </c>
      <c r="E11" s="52">
        <f t="shared" si="0"/>
        <v>0.84754285216140524</v>
      </c>
      <c r="F11" s="50">
        <v>25078</v>
      </c>
      <c r="G11" s="54">
        <v>20620</v>
      </c>
      <c r="H11" s="55">
        <f t="shared" si="1"/>
        <v>0.82223462796076241</v>
      </c>
      <c r="I11" s="59">
        <f t="shared" si="2"/>
        <v>2319303</v>
      </c>
      <c r="J11" s="57">
        <f t="shared" si="3"/>
        <v>1965074</v>
      </c>
      <c r="K11" s="58">
        <f t="shared" si="4"/>
        <v>0.84726920113499615</v>
      </c>
    </row>
    <row r="12" spans="1:11" ht="16.5" x14ac:dyDescent="0.3">
      <c r="A12" s="316"/>
      <c r="B12" s="49" t="s">
        <v>55</v>
      </c>
      <c r="C12" s="50">
        <v>2584407</v>
      </c>
      <c r="D12" s="51">
        <v>2074421</v>
      </c>
      <c r="E12" s="52">
        <f t="shared" si="0"/>
        <v>0.80266807820904373</v>
      </c>
      <c r="F12" s="50">
        <v>20354</v>
      </c>
      <c r="G12" s="54">
        <v>17073</v>
      </c>
      <c r="H12" s="55">
        <f t="shared" si="1"/>
        <v>0.83880318364940554</v>
      </c>
      <c r="I12" s="59">
        <f t="shared" si="2"/>
        <v>2604761</v>
      </c>
      <c r="J12" s="57">
        <f t="shared" si="3"/>
        <v>2091494</v>
      </c>
      <c r="K12" s="58">
        <f t="shared" si="4"/>
        <v>0.80295044343799682</v>
      </c>
    </row>
    <row r="13" spans="1:11" ht="16.5" x14ac:dyDescent="0.3">
      <c r="A13" s="316"/>
      <c r="B13" s="49" t="s">
        <v>56</v>
      </c>
      <c r="C13" s="50">
        <v>2491338</v>
      </c>
      <c r="D13" s="51">
        <v>2054128</v>
      </c>
      <c r="E13" s="52">
        <f t="shared" si="0"/>
        <v>0.82450795516304898</v>
      </c>
      <c r="F13" s="50">
        <v>32120</v>
      </c>
      <c r="G13" s="54">
        <v>24116</v>
      </c>
      <c r="H13" s="55">
        <f t="shared" si="1"/>
        <v>0.7508094645080946</v>
      </c>
      <c r="I13" s="59">
        <f t="shared" si="2"/>
        <v>2523458</v>
      </c>
      <c r="J13" s="57">
        <f t="shared" si="3"/>
        <v>2078244</v>
      </c>
      <c r="K13" s="58">
        <f t="shared" si="4"/>
        <v>0.82356987911033197</v>
      </c>
    </row>
    <row r="14" spans="1:11" ht="16.5" x14ac:dyDescent="0.3">
      <c r="A14" s="316"/>
      <c r="B14" s="49" t="s">
        <v>57</v>
      </c>
      <c r="C14" s="50">
        <v>2578716</v>
      </c>
      <c r="D14" s="51">
        <v>2051503</v>
      </c>
      <c r="E14" s="52">
        <f t="shared" si="0"/>
        <v>0.79555212749290727</v>
      </c>
      <c r="F14" s="50">
        <v>27154</v>
      </c>
      <c r="G14" s="54">
        <v>22131</v>
      </c>
      <c r="H14" s="55">
        <f t="shared" si="1"/>
        <v>0.81501804522353982</v>
      </c>
      <c r="I14" s="59">
        <f t="shared" si="2"/>
        <v>2605870</v>
      </c>
      <c r="J14" s="57">
        <f t="shared" si="3"/>
        <v>2073634</v>
      </c>
      <c r="K14" s="58">
        <f t="shared" si="4"/>
        <v>0.79575496859014461</v>
      </c>
    </row>
    <row r="15" spans="1:11" ht="16.5" x14ac:dyDescent="0.3">
      <c r="A15" s="316"/>
      <c r="B15" s="49" t="s">
        <v>58</v>
      </c>
      <c r="C15" s="50">
        <v>2498640</v>
      </c>
      <c r="D15" s="51">
        <v>2126720</v>
      </c>
      <c r="E15" s="52">
        <f t="shared" si="0"/>
        <v>0.85115102615823013</v>
      </c>
      <c r="F15" s="50">
        <v>23341</v>
      </c>
      <c r="G15" s="54">
        <v>19334</v>
      </c>
      <c r="H15" s="55">
        <f t="shared" si="1"/>
        <v>0.82832783513988262</v>
      </c>
      <c r="I15" s="59">
        <f t="shared" si="2"/>
        <v>2521981</v>
      </c>
      <c r="J15" s="57">
        <f t="shared" si="3"/>
        <v>2146054</v>
      </c>
      <c r="K15" s="58">
        <f t="shared" si="4"/>
        <v>0.8509397969294773</v>
      </c>
    </row>
    <row r="16" spans="1:11" ht="16.5" x14ac:dyDescent="0.3">
      <c r="A16" s="316"/>
      <c r="B16" s="49" t="s">
        <v>59</v>
      </c>
      <c r="C16" s="50">
        <v>2731613</v>
      </c>
      <c r="D16" s="51">
        <v>2320299</v>
      </c>
      <c r="E16" s="52">
        <f t="shared" si="0"/>
        <v>0.84942449754046423</v>
      </c>
      <c r="F16" s="50">
        <v>25232</v>
      </c>
      <c r="G16" s="54">
        <v>20356</v>
      </c>
      <c r="H16" s="55">
        <f t="shared" si="1"/>
        <v>0.80675332910589725</v>
      </c>
      <c r="I16" s="59">
        <f t="shared" si="2"/>
        <v>2756845</v>
      </c>
      <c r="J16" s="57">
        <f t="shared" si="3"/>
        <v>2340655</v>
      </c>
      <c r="K16" s="58">
        <f t="shared" si="4"/>
        <v>0.8490339500407168</v>
      </c>
    </row>
    <row r="17" spans="1:11" ht="16.5" x14ac:dyDescent="0.3">
      <c r="A17" s="317"/>
      <c r="B17" s="49" t="s">
        <v>60</v>
      </c>
      <c r="C17" s="50">
        <v>2727845</v>
      </c>
      <c r="D17" s="51">
        <v>2297761</v>
      </c>
      <c r="E17" s="52">
        <f t="shared" si="0"/>
        <v>0.84233561657645506</v>
      </c>
      <c r="F17" s="50">
        <v>19198</v>
      </c>
      <c r="G17" s="54">
        <v>15397</v>
      </c>
      <c r="H17" s="55">
        <f t="shared" si="1"/>
        <v>0.80201062610688612</v>
      </c>
      <c r="I17" s="59">
        <f t="shared" si="2"/>
        <v>2747043</v>
      </c>
      <c r="J17" s="57">
        <f t="shared" si="3"/>
        <v>2313158</v>
      </c>
      <c r="K17" s="58">
        <f t="shared" si="4"/>
        <v>0.84205380112360817</v>
      </c>
    </row>
    <row r="18" spans="1:11" ht="16.5" x14ac:dyDescent="0.3">
      <c r="A18" s="316"/>
      <c r="B18" s="49" t="s">
        <v>61</v>
      </c>
      <c r="C18" s="50">
        <v>2663006</v>
      </c>
      <c r="D18" s="51">
        <v>2207196</v>
      </c>
      <c r="E18" s="52">
        <f t="shared" si="0"/>
        <v>0.82883628501024786</v>
      </c>
      <c r="F18" s="50">
        <v>20000</v>
      </c>
      <c r="G18" s="54">
        <v>16155</v>
      </c>
      <c r="H18" s="55">
        <f t="shared" si="1"/>
        <v>0.80774999999999997</v>
      </c>
      <c r="I18" s="59">
        <f t="shared" si="2"/>
        <v>2683006</v>
      </c>
      <c r="J18" s="57">
        <f t="shared" si="3"/>
        <v>2223351</v>
      </c>
      <c r="K18" s="58">
        <f t="shared" si="4"/>
        <v>0.82867910097852926</v>
      </c>
    </row>
    <row r="19" spans="1:11" ht="16.5" x14ac:dyDescent="0.3">
      <c r="A19" s="316"/>
      <c r="B19" s="49" t="s">
        <v>62</v>
      </c>
      <c r="C19" s="50">
        <v>2858500</v>
      </c>
      <c r="D19" s="51">
        <v>2349342</v>
      </c>
      <c r="E19" s="52">
        <f t="shared" si="0"/>
        <v>0.8218793073290187</v>
      </c>
      <c r="F19" s="50">
        <v>19645</v>
      </c>
      <c r="G19" s="54">
        <v>15937</v>
      </c>
      <c r="H19" s="55">
        <f t="shared" si="1"/>
        <v>0.81124968185288882</v>
      </c>
      <c r="I19" s="59">
        <f t="shared" si="2"/>
        <v>2878145</v>
      </c>
      <c r="J19" s="57">
        <f t="shared" si="3"/>
        <v>2365279</v>
      </c>
      <c r="K19" s="58">
        <f t="shared" si="4"/>
        <v>0.8218067540030124</v>
      </c>
    </row>
    <row r="20" spans="1:11" ht="16.5" x14ac:dyDescent="0.3">
      <c r="A20" s="316"/>
      <c r="B20" s="49" t="s">
        <v>63</v>
      </c>
      <c r="C20" s="50">
        <v>2810237</v>
      </c>
      <c r="D20" s="51">
        <v>2336707</v>
      </c>
      <c r="E20" s="52">
        <f t="shared" si="0"/>
        <v>0.83149819748298814</v>
      </c>
      <c r="F20" s="50">
        <v>26020</v>
      </c>
      <c r="G20" s="54">
        <v>20025</v>
      </c>
      <c r="H20" s="55">
        <f t="shared" si="1"/>
        <v>0.76960030745580321</v>
      </c>
      <c r="I20" s="59">
        <f t="shared" si="2"/>
        <v>2836257</v>
      </c>
      <c r="J20" s="57">
        <f t="shared" si="3"/>
        <v>2356732</v>
      </c>
      <c r="K20" s="58">
        <f t="shared" si="4"/>
        <v>0.83093034234908891</v>
      </c>
    </row>
    <row r="21" spans="1:11" ht="17.25" thickBot="1" x14ac:dyDescent="0.35">
      <c r="A21" s="318"/>
      <c r="B21" s="191" t="s">
        <v>64</v>
      </c>
      <c r="C21" s="192">
        <v>3049176</v>
      </c>
      <c r="D21" s="193">
        <v>2498997</v>
      </c>
      <c r="E21" s="194">
        <f t="shared" si="0"/>
        <v>0.81956469551118072</v>
      </c>
      <c r="F21" s="192">
        <v>16712</v>
      </c>
      <c r="G21" s="195">
        <v>13597</v>
      </c>
      <c r="H21" s="196">
        <f t="shared" si="1"/>
        <v>0.81360698898994732</v>
      </c>
      <c r="I21" s="79">
        <f t="shared" si="2"/>
        <v>3065888</v>
      </c>
      <c r="J21" s="197">
        <f t="shared" si="3"/>
        <v>2512594</v>
      </c>
      <c r="K21" s="198">
        <f t="shared" si="4"/>
        <v>0.81953222035508144</v>
      </c>
    </row>
    <row r="22" spans="1:11" ht="16.5" x14ac:dyDescent="0.25">
      <c r="A22" s="336">
        <v>2019</v>
      </c>
      <c r="B22" s="60" t="s">
        <v>53</v>
      </c>
      <c r="C22" s="61">
        <v>2951683</v>
      </c>
      <c r="D22" s="62">
        <v>2452619</v>
      </c>
      <c r="E22" s="55">
        <f t="shared" ref="E22:E29" si="5">(D22/C22)</f>
        <v>0.83092222301649599</v>
      </c>
      <c r="F22" s="61">
        <v>16686</v>
      </c>
      <c r="G22" s="63">
        <v>13165</v>
      </c>
      <c r="H22" s="55">
        <f t="shared" ref="H22:H29" si="6">(G22/F22)</f>
        <v>0.78898477765791686</v>
      </c>
      <c r="I22" s="64">
        <f t="shared" ref="I22:I29" si="7">C22+F22</f>
        <v>2968369</v>
      </c>
      <c r="J22" s="65">
        <f>G22+D22</f>
        <v>2465784</v>
      </c>
      <c r="K22" s="58">
        <f t="shared" ref="K22:K29" si="8">(J22/I22)</f>
        <v>0.83068648136400836</v>
      </c>
    </row>
    <row r="23" spans="1:11" ht="16.5" x14ac:dyDescent="0.25">
      <c r="A23" s="315"/>
      <c r="B23" s="60" t="s">
        <v>54</v>
      </c>
      <c r="C23" s="61">
        <v>2499484</v>
      </c>
      <c r="D23" s="62">
        <v>2019695</v>
      </c>
      <c r="E23" s="66">
        <f t="shared" si="5"/>
        <v>0.80804478044268335</v>
      </c>
      <c r="F23" s="61">
        <v>19565</v>
      </c>
      <c r="G23" s="63">
        <v>15512</v>
      </c>
      <c r="H23" s="55">
        <f t="shared" si="6"/>
        <v>0.79284436493738819</v>
      </c>
      <c r="I23" s="64">
        <f t="shared" si="7"/>
        <v>2519049</v>
      </c>
      <c r="J23" s="65">
        <f t="shared" ref="J23:J28" si="9">G23+D23</f>
        <v>2035207</v>
      </c>
      <c r="K23" s="58">
        <f t="shared" si="8"/>
        <v>0.80792672155245893</v>
      </c>
    </row>
    <row r="24" spans="1:11" ht="16.5" x14ac:dyDescent="0.25">
      <c r="A24" s="315"/>
      <c r="B24" s="60" t="s">
        <v>55</v>
      </c>
      <c r="C24" s="61">
        <v>2797482</v>
      </c>
      <c r="D24" s="62">
        <v>2253014</v>
      </c>
      <c r="E24" s="66">
        <f t="shared" si="5"/>
        <v>0.80537211678216336</v>
      </c>
      <c r="F24" s="61">
        <v>35559</v>
      </c>
      <c r="G24" s="63">
        <v>27819</v>
      </c>
      <c r="H24" s="55">
        <f t="shared" si="6"/>
        <v>0.78233358643381423</v>
      </c>
      <c r="I24" s="64">
        <f t="shared" si="7"/>
        <v>2833041</v>
      </c>
      <c r="J24" s="65">
        <f t="shared" si="9"/>
        <v>2280833</v>
      </c>
      <c r="K24" s="58">
        <f t="shared" si="8"/>
        <v>0.80508294797004354</v>
      </c>
    </row>
    <row r="25" spans="1:11" ht="16.5" x14ac:dyDescent="0.25">
      <c r="A25" s="315"/>
      <c r="B25" s="60" t="s">
        <v>56</v>
      </c>
      <c r="C25" s="61">
        <v>2760915</v>
      </c>
      <c r="D25" s="62">
        <v>2204878</v>
      </c>
      <c r="E25" s="66">
        <f t="shared" si="5"/>
        <v>0.79860408596425458</v>
      </c>
      <c r="F25" s="61">
        <v>41893</v>
      </c>
      <c r="G25" s="63">
        <v>30191</v>
      </c>
      <c r="H25" s="55">
        <f t="shared" si="6"/>
        <v>0.72066932423077845</v>
      </c>
      <c r="I25" s="64">
        <f t="shared" si="7"/>
        <v>2802808</v>
      </c>
      <c r="J25" s="65">
        <f t="shared" si="9"/>
        <v>2235069</v>
      </c>
      <c r="K25" s="58">
        <f t="shared" si="8"/>
        <v>0.79743921096272019</v>
      </c>
    </row>
    <row r="26" spans="1:11" ht="16.5" x14ac:dyDescent="0.25">
      <c r="A26" s="315"/>
      <c r="B26" s="60" t="s">
        <v>57</v>
      </c>
      <c r="C26" s="61">
        <v>2801280</v>
      </c>
      <c r="D26" s="62">
        <v>2286452</v>
      </c>
      <c r="E26" s="66">
        <f t="shared" si="5"/>
        <v>0.8162168722869545</v>
      </c>
      <c r="F26" s="61">
        <v>33049</v>
      </c>
      <c r="G26" s="63">
        <v>24625</v>
      </c>
      <c r="H26" s="55">
        <f t="shared" si="6"/>
        <v>0.74510575206511542</v>
      </c>
      <c r="I26" s="64">
        <f t="shared" si="7"/>
        <v>2834329</v>
      </c>
      <c r="J26" s="65">
        <f t="shared" si="9"/>
        <v>2311077</v>
      </c>
      <c r="K26" s="58">
        <f t="shared" si="8"/>
        <v>0.81538769846408088</v>
      </c>
    </row>
    <row r="27" spans="1:11" ht="16.5" x14ac:dyDescent="0.25">
      <c r="A27" s="315"/>
      <c r="B27" s="60" t="s">
        <v>58</v>
      </c>
      <c r="C27" s="61">
        <v>2964653</v>
      </c>
      <c r="D27" s="62">
        <v>2447402</v>
      </c>
      <c r="E27" s="66">
        <f t="shared" si="5"/>
        <v>0.82552730454457912</v>
      </c>
      <c r="F27" s="61">
        <v>57320</v>
      </c>
      <c r="G27" s="63">
        <v>47586</v>
      </c>
      <c r="H27" s="55">
        <f t="shared" si="6"/>
        <v>0.83018143754361484</v>
      </c>
      <c r="I27" s="64">
        <f t="shared" si="7"/>
        <v>3021973</v>
      </c>
      <c r="J27" s="65">
        <f t="shared" si="9"/>
        <v>2494988</v>
      </c>
      <c r="K27" s="58">
        <f t="shared" si="8"/>
        <v>0.82561558293207782</v>
      </c>
    </row>
    <row r="28" spans="1:11" ht="16.5" x14ac:dyDescent="0.25">
      <c r="A28" s="315"/>
      <c r="B28" s="60" t="s">
        <v>59</v>
      </c>
      <c r="C28" s="61">
        <v>3259439</v>
      </c>
      <c r="D28" s="62">
        <v>2680568</v>
      </c>
      <c r="E28" s="66">
        <f t="shared" si="5"/>
        <v>0.82240164641829472</v>
      </c>
      <c r="F28" s="61">
        <v>82061</v>
      </c>
      <c r="G28" s="63">
        <v>70345</v>
      </c>
      <c r="H28" s="55">
        <f t="shared" si="6"/>
        <v>0.85722815953985454</v>
      </c>
      <c r="I28" s="64">
        <f t="shared" si="7"/>
        <v>3341500</v>
      </c>
      <c r="J28" s="65">
        <f t="shared" si="9"/>
        <v>2750913</v>
      </c>
      <c r="K28" s="58">
        <f t="shared" si="8"/>
        <v>0.82325692054466559</v>
      </c>
    </row>
    <row r="29" spans="1:11" ht="16.5" x14ac:dyDescent="0.25">
      <c r="A29" s="315"/>
      <c r="B29" s="60" t="s">
        <v>60</v>
      </c>
      <c r="C29" s="61">
        <v>3296416</v>
      </c>
      <c r="D29" s="62">
        <v>2720138</v>
      </c>
      <c r="E29" s="66">
        <f t="shared" si="5"/>
        <v>0.82518043839127098</v>
      </c>
      <c r="F29" s="61">
        <v>46186</v>
      </c>
      <c r="G29" s="63">
        <v>37086</v>
      </c>
      <c r="H29" s="55">
        <f t="shared" si="6"/>
        <v>0.80297059715065167</v>
      </c>
      <c r="I29" s="64">
        <f t="shared" si="7"/>
        <v>3342602</v>
      </c>
      <c r="J29" s="65">
        <f>G29+D29</f>
        <v>2757224</v>
      </c>
      <c r="K29" s="58">
        <f t="shared" si="8"/>
        <v>0.82487355658854988</v>
      </c>
    </row>
    <row r="30" spans="1:11" ht="16.5" x14ac:dyDescent="0.25">
      <c r="A30" s="315"/>
      <c r="B30" s="60" t="s">
        <v>61</v>
      </c>
      <c r="C30" s="61">
        <v>3073078</v>
      </c>
      <c r="D30" s="62">
        <v>2524315</v>
      </c>
      <c r="E30" s="66">
        <f>(D30/C30)</f>
        <v>0.8214288735918841</v>
      </c>
      <c r="F30" s="61">
        <v>43030</v>
      </c>
      <c r="G30" s="63">
        <v>34028</v>
      </c>
      <c r="H30" s="55">
        <f>(G30/F30)</f>
        <v>0.79079711828956545</v>
      </c>
      <c r="I30" s="64">
        <f>C30+F30</f>
        <v>3116108</v>
      </c>
      <c r="J30" s="65">
        <f>G30+D30</f>
        <v>2558343</v>
      </c>
      <c r="K30" s="58">
        <f>(J30/I30)</f>
        <v>0.8210058829796657</v>
      </c>
    </row>
    <row r="31" spans="1:11" ht="16.5" x14ac:dyDescent="0.25">
      <c r="A31" s="315"/>
      <c r="B31" s="60" t="s">
        <v>62</v>
      </c>
      <c r="C31" s="61">
        <v>3159767</v>
      </c>
      <c r="D31" s="62">
        <v>2553877</v>
      </c>
      <c r="E31" s="66">
        <f>(D31/C31)</f>
        <v>0.80824851959021027</v>
      </c>
      <c r="F31" s="61">
        <v>38162</v>
      </c>
      <c r="G31" s="63">
        <v>28372</v>
      </c>
      <c r="H31" s="55">
        <f>(G31/F31)</f>
        <v>0.74346208270006808</v>
      </c>
      <c r="I31" s="64">
        <f>C31+F31</f>
        <v>3197929</v>
      </c>
      <c r="J31" s="65">
        <f>G31+D31</f>
        <v>2582249</v>
      </c>
      <c r="K31" s="58">
        <f>(J31/I31)</f>
        <v>0.80747540048575184</v>
      </c>
    </row>
    <row r="32" spans="1:11" ht="17.25" thickBot="1" x14ac:dyDescent="0.3">
      <c r="A32" s="337"/>
      <c r="B32" s="60" t="s">
        <v>63</v>
      </c>
      <c r="C32" s="61">
        <v>3014033</v>
      </c>
      <c r="D32" s="62">
        <v>2537969</v>
      </c>
      <c r="E32" s="66">
        <f>(D32/C32)</f>
        <v>0.84205083355092658</v>
      </c>
      <c r="F32" s="61">
        <v>27772</v>
      </c>
      <c r="G32" s="63">
        <v>19090</v>
      </c>
      <c r="H32" s="55">
        <f>(G32/F32)</f>
        <v>0.68738297565893702</v>
      </c>
      <c r="I32" s="61">
        <f>C32+F32</f>
        <v>3041805</v>
      </c>
      <c r="J32" s="405">
        <f>G32+D32</f>
        <v>2557059</v>
      </c>
      <c r="K32" s="58">
        <f>(J32/I32)</f>
        <v>0.84063869971941008</v>
      </c>
    </row>
    <row r="33" spans="1:13" ht="15" customHeight="1" x14ac:dyDescent="0.25">
      <c r="A33" s="67" t="s">
        <v>65</v>
      </c>
      <c r="B33" s="68"/>
      <c r="C33" s="311">
        <f>(C32/C20-1)</f>
        <v>7.2519150520045095E-2</v>
      </c>
      <c r="D33" s="313">
        <f>(D32/D20-1)</f>
        <v>8.6130610299023358E-2</v>
      </c>
      <c r="E33" s="342">
        <f>(E32/E20-1)</f>
        <v>1.2691111177248526E-2</v>
      </c>
      <c r="F33" s="311">
        <f>(F32/F20-1)</f>
        <v>6.733282090699455E-2</v>
      </c>
      <c r="G33" s="313">
        <f>(G32/G20-1)</f>
        <v>-4.6691635455680447E-2</v>
      </c>
      <c r="H33" s="342">
        <f>(H32/H20-1)</f>
        <v>-0.10683120965565329</v>
      </c>
      <c r="I33" s="311">
        <f t="shared" ref="I33:K33" si="10">(I32/I20-1)</f>
        <v>7.2471570806171615E-2</v>
      </c>
      <c r="J33" s="313">
        <f t="shared" si="10"/>
        <v>8.5002028232314952E-2</v>
      </c>
      <c r="K33" s="309">
        <f t="shared" si="10"/>
        <v>1.1683719892662703E-2</v>
      </c>
    </row>
    <row r="34" spans="1:13" ht="15.75" customHeight="1" thickBot="1" x14ac:dyDescent="0.3">
      <c r="A34" s="69" t="s">
        <v>629</v>
      </c>
      <c r="B34" s="70"/>
      <c r="C34" s="312"/>
      <c r="D34" s="314"/>
      <c r="E34" s="343"/>
      <c r="F34" s="312"/>
      <c r="G34" s="314"/>
      <c r="H34" s="343"/>
      <c r="I34" s="312"/>
      <c r="J34" s="314"/>
      <c r="K34" s="310"/>
    </row>
    <row r="35" spans="1:13" ht="16.5" x14ac:dyDescent="0.3">
      <c r="A35" s="67" t="s">
        <v>66</v>
      </c>
      <c r="B35" s="71"/>
      <c r="C35" s="72"/>
      <c r="D35" s="282"/>
      <c r="E35" s="73"/>
      <c r="F35" s="283"/>
      <c r="G35" s="419"/>
      <c r="H35" s="73"/>
      <c r="I35" s="283"/>
      <c r="J35" s="419"/>
      <c r="K35" s="418"/>
    </row>
    <row r="36" spans="1:13" ht="16.5" x14ac:dyDescent="0.3">
      <c r="A36" s="69" t="s">
        <v>630</v>
      </c>
      <c r="B36" s="74"/>
      <c r="C36" s="50">
        <f>SUM(C10:C20)</f>
        <v>28893159</v>
      </c>
      <c r="D36" s="290">
        <f>SUM(D10:D20)</f>
        <v>23962728</v>
      </c>
      <c r="E36" s="75">
        <f>(D36/C36)</f>
        <v>0.82935645769990052</v>
      </c>
      <c r="F36" s="50">
        <f>SUM(F10:F20)</f>
        <v>273978</v>
      </c>
      <c r="G36" s="290">
        <f>SUM(G10:G20)</f>
        <v>219436</v>
      </c>
      <c r="H36" s="75">
        <f>(G36/F36)</f>
        <v>0.80092562176525117</v>
      </c>
      <c r="I36" s="50">
        <f>SUM(I10:I20)</f>
        <v>29167137</v>
      </c>
      <c r="J36" s="290">
        <f>SUM(J10:J20)</f>
        <v>24182164</v>
      </c>
      <c r="K36" s="76">
        <f>(J36/I36)</f>
        <v>0.82908939605556764</v>
      </c>
    </row>
    <row r="37" spans="1:13" ht="17.25" thickBot="1" x14ac:dyDescent="0.35">
      <c r="A37" s="77" t="s">
        <v>631</v>
      </c>
      <c r="B37" s="78"/>
      <c r="C37" s="192">
        <f>SUM(C22:C32)</f>
        <v>32578230</v>
      </c>
      <c r="D37" s="291">
        <f>SUM(D22:D32)</f>
        <v>26680927</v>
      </c>
      <c r="E37" s="80">
        <f>(D37/C37)</f>
        <v>0.81898025153607179</v>
      </c>
      <c r="F37" s="192">
        <f>SUM(F22:F32)</f>
        <v>441283</v>
      </c>
      <c r="G37" s="291">
        <f>SUM(G22:G32)</f>
        <v>347819</v>
      </c>
      <c r="H37" s="80">
        <f>(G37/F37)</f>
        <v>0.78819940944926503</v>
      </c>
      <c r="I37" s="192">
        <f>SUM(I22:I32)</f>
        <v>33019513</v>
      </c>
      <c r="J37" s="291">
        <f>SUM(J22:J32)</f>
        <v>27028746</v>
      </c>
      <c r="K37" s="81">
        <f>(J37/I37)</f>
        <v>0.81856888682761619</v>
      </c>
      <c r="M37" s="281"/>
    </row>
    <row r="38" spans="1:13" x14ac:dyDescent="0.25">
      <c r="A38" s="69" t="s">
        <v>67</v>
      </c>
      <c r="B38" s="82"/>
      <c r="C38" s="311">
        <f>(C37/C36-1)</f>
        <v>0.1275412979245365</v>
      </c>
      <c r="D38" s="313">
        <f>(D37/D36-1)</f>
        <v>0.11343445537586549</v>
      </c>
      <c r="E38" s="338">
        <f>(E37-E36)</f>
        <v>-1.0376206163828727E-2</v>
      </c>
      <c r="F38" s="311">
        <f>(F37/F36-1)</f>
        <v>0.61065122017096263</v>
      </c>
      <c r="G38" s="313">
        <f>(G37/G36-1)</f>
        <v>0.5850589693578081</v>
      </c>
      <c r="H38" s="338">
        <f>(H37-H36)</f>
        <v>-1.2726212315986141E-2</v>
      </c>
      <c r="I38" s="311">
        <f>(I37/I36-1)</f>
        <v>0.13207933298355612</v>
      </c>
      <c r="J38" s="313">
        <f>(J37/J36-1)</f>
        <v>0.11771411359215</v>
      </c>
      <c r="K38" s="340">
        <f>(K37-K36)</f>
        <v>-1.0520509227951447E-2</v>
      </c>
    </row>
    <row r="39" spans="1:13" ht="15.75" thickBot="1" x14ac:dyDescent="0.3">
      <c r="A39" s="77" t="s">
        <v>632</v>
      </c>
      <c r="B39" s="86"/>
      <c r="C39" s="312"/>
      <c r="D39" s="314"/>
      <c r="E39" s="339"/>
      <c r="F39" s="312"/>
      <c r="G39" s="314"/>
      <c r="H39" s="339"/>
      <c r="I39" s="312"/>
      <c r="J39" s="314"/>
      <c r="K39" s="341"/>
    </row>
    <row r="40" spans="1:13" x14ac:dyDescent="0.25">
      <c r="A40" s="87"/>
      <c r="B40" s="88"/>
      <c r="C40" s="89"/>
      <c r="D40" s="89"/>
      <c r="E40" s="89"/>
      <c r="F40" s="89"/>
      <c r="G40" s="89"/>
      <c r="H40" s="89"/>
    </row>
    <row r="41" spans="1:13" x14ac:dyDescent="0.25">
      <c r="A41" s="87"/>
      <c r="B41" s="88"/>
      <c r="C41" s="89"/>
      <c r="D41" s="89"/>
      <c r="E41" s="89"/>
      <c r="F41" s="89"/>
      <c r="G41" s="89"/>
      <c r="H41" s="89"/>
    </row>
    <row r="42" spans="1:13" x14ac:dyDescent="0.25">
      <c r="A42" s="87"/>
    </row>
    <row r="43" spans="1:13" ht="15.75" x14ac:dyDescent="0.3">
      <c r="A43" s="90"/>
    </row>
    <row r="44" spans="1:13" x14ac:dyDescent="0.25">
      <c r="A44" s="91"/>
    </row>
    <row r="65523" spans="3:3" x14ac:dyDescent="0.25">
      <c r="C65523" s="92" t="e">
        <f>((C65519/C65506)-1)*100</f>
        <v>#DIV/0!</v>
      </c>
    </row>
  </sheetData>
  <mergeCells count="25">
    <mergeCell ref="A22:A32"/>
    <mergeCell ref="H38:H39"/>
    <mergeCell ref="I38:I39"/>
    <mergeCell ref="J38:J39"/>
    <mergeCell ref="K38:K39"/>
    <mergeCell ref="C38:C39"/>
    <mergeCell ref="D38:D39"/>
    <mergeCell ref="E38:E39"/>
    <mergeCell ref="F38:F39"/>
    <mergeCell ref="G38:G39"/>
    <mergeCell ref="E33:E34"/>
    <mergeCell ref="F33:F34"/>
    <mergeCell ref="G33:G34"/>
    <mergeCell ref="A10:A21"/>
    <mergeCell ref="J1:K1"/>
    <mergeCell ref="A3:K3"/>
    <mergeCell ref="A4:K4"/>
    <mergeCell ref="A5:K6"/>
    <mergeCell ref="A7:B8"/>
    <mergeCell ref="H33:H34"/>
    <mergeCell ref="I33:I34"/>
    <mergeCell ref="J33:J34"/>
    <mergeCell ref="K33:K34"/>
    <mergeCell ref="C33:C34"/>
    <mergeCell ref="D33:D34"/>
  </mergeCells>
  <conditionalFormatting sqref="A33:B39 I35:K35 C35:H37">
    <cfRule type="cellIs" dxfId="144" priority="16" stopIfTrue="1" operator="lessThan">
      <formula>0</formula>
    </cfRule>
  </conditionalFormatting>
  <conditionalFormatting sqref="C38:K38 C33:K33">
    <cfRule type="cellIs" dxfId="143" priority="17" stopIfTrue="1" operator="lessThan">
      <formula>0</formula>
    </cfRule>
    <cfRule type="cellIs" dxfId="142" priority="18" stopIfTrue="1" operator="greaterThanOrEqual">
      <formula>0</formula>
    </cfRule>
  </conditionalFormatting>
  <conditionalFormatting sqref="K36:K37">
    <cfRule type="cellIs" dxfId="141" priority="2" stopIfTrue="1" operator="lessThan">
      <formula>0</formula>
    </cfRule>
  </conditionalFormatting>
  <conditionalFormatting sqref="I36:J37">
    <cfRule type="cellIs" dxfId="140" priority="1" stopIfTrue="1" operator="lessThan">
      <formula>0</formula>
    </cfRule>
  </conditionalFormatting>
  <hyperlinks>
    <hyperlink ref="J1:K1" location="INDICE!A1" display="Volver al Indice" xr:uid="{54BE128C-B363-4BBB-8743-900B4ADF401E}"/>
  </hyperlink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62BA-FA46-4EB9-8226-51DBAF9EA401}">
  <dimension ref="A1:M40"/>
  <sheetViews>
    <sheetView topLeftCell="A7" zoomScale="80" zoomScaleNormal="80" workbookViewId="0">
      <selection activeCell="K38" sqref="K38:K39"/>
    </sheetView>
  </sheetViews>
  <sheetFormatPr baseColWidth="10" defaultRowHeight="15" x14ac:dyDescent="0.25"/>
  <cols>
    <col min="1" max="1" width="11.85546875" style="37" customWidth="1"/>
    <col min="2" max="2" width="18" style="37" customWidth="1"/>
    <col min="3" max="3" width="13" style="37" customWidth="1"/>
    <col min="4" max="4" width="13.85546875" style="37" customWidth="1"/>
    <col min="5" max="5" width="12.42578125" style="37" customWidth="1"/>
    <col min="6" max="6" width="12.140625" style="37" customWidth="1"/>
    <col min="7" max="7" width="12.7109375" style="37" customWidth="1"/>
    <col min="8" max="8" width="13.42578125" style="37" customWidth="1"/>
    <col min="9" max="9" width="12.28515625" style="37" bestFit="1" customWidth="1"/>
    <col min="10" max="10" width="12.85546875" style="37" customWidth="1"/>
    <col min="11" max="11" width="13.140625" style="37" customWidth="1"/>
    <col min="12" max="12" width="15.140625" style="37" customWidth="1"/>
  </cols>
  <sheetData>
    <row r="1" spans="1:12" x14ac:dyDescent="0.25">
      <c r="J1" s="319" t="s">
        <v>25</v>
      </c>
      <c r="K1" s="319"/>
    </row>
    <row r="2" spans="1:12" ht="15.75" thickBot="1" x14ac:dyDescent="0.3"/>
    <row r="3" spans="1:12" x14ac:dyDescent="0.25">
      <c r="A3" s="320" t="s">
        <v>41</v>
      </c>
      <c r="B3" s="321"/>
      <c r="C3" s="321"/>
      <c r="D3" s="321"/>
      <c r="E3" s="321"/>
      <c r="F3" s="321"/>
      <c r="G3" s="321"/>
      <c r="H3" s="321"/>
      <c r="I3" s="321"/>
      <c r="J3" s="321"/>
      <c r="K3" s="322"/>
    </row>
    <row r="4" spans="1:12" ht="18.75" x14ac:dyDescent="0.25">
      <c r="A4" s="323" t="s">
        <v>68</v>
      </c>
      <c r="B4" s="324"/>
      <c r="C4" s="324"/>
      <c r="D4" s="324"/>
      <c r="E4" s="324"/>
      <c r="F4" s="324"/>
      <c r="G4" s="324"/>
      <c r="H4" s="324"/>
      <c r="I4" s="324"/>
      <c r="J4" s="324"/>
      <c r="K4" s="325"/>
    </row>
    <row r="5" spans="1:12" x14ac:dyDescent="0.25">
      <c r="A5" s="326" t="s">
        <v>43</v>
      </c>
      <c r="B5" s="327"/>
      <c r="C5" s="327"/>
      <c r="D5" s="327"/>
      <c r="E5" s="327"/>
      <c r="F5" s="327"/>
      <c r="G5" s="327"/>
      <c r="H5" s="327"/>
      <c r="I5" s="327"/>
      <c r="J5" s="327"/>
      <c r="K5" s="328"/>
    </row>
    <row r="6" spans="1:12" ht="15.75" thickBot="1" x14ac:dyDescent="0.3">
      <c r="A6" s="329"/>
      <c r="B6" s="330"/>
      <c r="C6" s="330"/>
      <c r="D6" s="330"/>
      <c r="E6" s="330"/>
      <c r="F6" s="330"/>
      <c r="G6" s="330"/>
      <c r="H6" s="330"/>
      <c r="I6" s="330"/>
      <c r="J6" s="330"/>
      <c r="K6" s="331"/>
    </row>
    <row r="7" spans="1:12" ht="17.25" x14ac:dyDescent="0.3">
      <c r="A7" s="332" t="s">
        <v>44</v>
      </c>
      <c r="B7" s="333"/>
      <c r="C7" s="38" t="s">
        <v>45</v>
      </c>
      <c r="D7" s="39"/>
      <c r="E7" s="40"/>
      <c r="F7" s="38" t="s">
        <v>46</v>
      </c>
      <c r="G7" s="39"/>
      <c r="H7" s="40"/>
      <c r="I7" s="38" t="s">
        <v>47</v>
      </c>
      <c r="J7" s="39"/>
      <c r="K7" s="40"/>
      <c r="L7" s="93"/>
    </row>
    <row r="8" spans="1:12" ht="18" thickBot="1" x14ac:dyDescent="0.35">
      <c r="A8" s="334"/>
      <c r="B8" s="335"/>
      <c r="C8" s="41"/>
      <c r="D8" s="42"/>
      <c r="E8" s="43"/>
      <c r="F8" s="41"/>
      <c r="G8" s="42"/>
      <c r="H8" s="43"/>
      <c r="I8" s="41"/>
      <c r="J8" s="42"/>
      <c r="K8" s="43"/>
      <c r="L8" s="93"/>
    </row>
    <row r="9" spans="1:12" ht="26.25" thickBot="1" x14ac:dyDescent="0.3">
      <c r="A9" s="44" t="s">
        <v>48</v>
      </c>
      <c r="B9" s="45" t="s">
        <v>49</v>
      </c>
      <c r="C9" s="46" t="s">
        <v>50</v>
      </c>
      <c r="D9" s="47" t="s">
        <v>51</v>
      </c>
      <c r="E9" s="48" t="s">
        <v>52</v>
      </c>
      <c r="F9" s="46" t="s">
        <v>50</v>
      </c>
      <c r="G9" s="47" t="s">
        <v>51</v>
      </c>
      <c r="H9" s="48" t="s">
        <v>52</v>
      </c>
      <c r="I9" s="46" t="s">
        <v>50</v>
      </c>
      <c r="J9" s="47" t="s">
        <v>51</v>
      </c>
      <c r="K9" s="48" t="s">
        <v>52</v>
      </c>
      <c r="L9" s="94"/>
    </row>
    <row r="10" spans="1:12" ht="16.5" x14ac:dyDescent="0.3">
      <c r="A10" s="336">
        <v>2018</v>
      </c>
      <c r="B10" s="406" t="s">
        <v>53</v>
      </c>
      <c r="C10" s="407">
        <v>1515805</v>
      </c>
      <c r="D10" s="408">
        <v>1282217</v>
      </c>
      <c r="E10" s="409">
        <f t="shared" ref="E10:E21" si="0">(D10/C10)</f>
        <v>0.84589838402696915</v>
      </c>
      <c r="F10" s="410">
        <v>26410</v>
      </c>
      <c r="G10" s="411">
        <v>19327</v>
      </c>
      <c r="H10" s="412">
        <f t="shared" ref="H10:H21" si="1">(G10/F10)</f>
        <v>0.73180613404013628</v>
      </c>
      <c r="I10" s="413">
        <f t="shared" ref="I10:I21" si="2">C10+F10</f>
        <v>1542215</v>
      </c>
      <c r="J10" s="414">
        <f t="shared" ref="J10:J21" si="3">G10+D10</f>
        <v>1301544</v>
      </c>
      <c r="K10" s="415">
        <f t="shared" ref="K10:K21" si="4">(J10/I10)</f>
        <v>0.84394458619582868</v>
      </c>
    </row>
    <row r="11" spans="1:12" ht="16.5" x14ac:dyDescent="0.3">
      <c r="A11" s="316"/>
      <c r="B11" s="416" t="s">
        <v>54</v>
      </c>
      <c r="C11" s="50">
        <v>1293755</v>
      </c>
      <c r="D11" s="51">
        <v>1064530</v>
      </c>
      <c r="E11" s="52">
        <f t="shared" si="0"/>
        <v>0.82282194078476989</v>
      </c>
      <c r="F11" s="50">
        <v>23823</v>
      </c>
      <c r="G11" s="54">
        <v>17870</v>
      </c>
      <c r="H11" s="55">
        <f t="shared" si="1"/>
        <v>0.75011543466398023</v>
      </c>
      <c r="I11" s="59">
        <f t="shared" si="2"/>
        <v>1317578</v>
      </c>
      <c r="J11" s="57">
        <f t="shared" si="3"/>
        <v>1082400</v>
      </c>
      <c r="K11" s="58">
        <f t="shared" si="4"/>
        <v>0.8215073415008447</v>
      </c>
      <c r="L11" s="88"/>
    </row>
    <row r="12" spans="1:12" ht="16.5" x14ac:dyDescent="0.3">
      <c r="A12" s="316"/>
      <c r="B12" s="416" t="s">
        <v>55</v>
      </c>
      <c r="C12" s="50">
        <v>1471505</v>
      </c>
      <c r="D12" s="51">
        <v>1203535</v>
      </c>
      <c r="E12" s="52">
        <f t="shared" si="0"/>
        <v>0.81789392492720037</v>
      </c>
      <c r="F12" s="50">
        <v>10621</v>
      </c>
      <c r="G12" s="54">
        <v>8536</v>
      </c>
      <c r="H12" s="55">
        <f t="shared" si="1"/>
        <v>0.80369080124282077</v>
      </c>
      <c r="I12" s="59">
        <f t="shared" si="2"/>
        <v>1482126</v>
      </c>
      <c r="J12" s="57">
        <f t="shared" si="3"/>
        <v>1212071</v>
      </c>
      <c r="K12" s="58">
        <f t="shared" si="4"/>
        <v>0.81779214452752325</v>
      </c>
      <c r="L12" s="95"/>
    </row>
    <row r="13" spans="1:12" ht="16.5" x14ac:dyDescent="0.3">
      <c r="A13" s="316"/>
      <c r="B13" s="416" t="s">
        <v>56</v>
      </c>
      <c r="C13" s="50">
        <v>1420013</v>
      </c>
      <c r="D13" s="51">
        <v>1159548</v>
      </c>
      <c r="E13" s="52">
        <f t="shared" si="0"/>
        <v>0.81657562289922703</v>
      </c>
      <c r="F13" s="50">
        <v>12260</v>
      </c>
      <c r="G13" s="54">
        <v>8522</v>
      </c>
      <c r="H13" s="55">
        <f t="shared" si="1"/>
        <v>0.69510603588907016</v>
      </c>
      <c r="I13" s="59">
        <f t="shared" si="2"/>
        <v>1432273</v>
      </c>
      <c r="J13" s="57">
        <f t="shared" si="3"/>
        <v>1168070</v>
      </c>
      <c r="K13" s="58">
        <f t="shared" si="4"/>
        <v>0.8155358650201463</v>
      </c>
    </row>
    <row r="14" spans="1:12" ht="16.5" x14ac:dyDescent="0.3">
      <c r="A14" s="316"/>
      <c r="B14" s="416" t="s">
        <v>69</v>
      </c>
      <c r="C14" s="50">
        <v>1465478</v>
      </c>
      <c r="D14" s="51">
        <v>1196913</v>
      </c>
      <c r="E14" s="52">
        <f t="shared" si="0"/>
        <v>0.81673897526950257</v>
      </c>
      <c r="F14" s="50">
        <v>16885</v>
      </c>
      <c r="G14" s="54">
        <v>10057</v>
      </c>
      <c r="H14" s="55">
        <f t="shared" si="1"/>
        <v>0.59561741190405681</v>
      </c>
      <c r="I14" s="59">
        <f t="shared" si="2"/>
        <v>1482363</v>
      </c>
      <c r="J14" s="57">
        <f t="shared" si="3"/>
        <v>1206970</v>
      </c>
      <c r="K14" s="58">
        <f t="shared" si="4"/>
        <v>0.81422026858468544</v>
      </c>
    </row>
    <row r="15" spans="1:12" ht="16.5" x14ac:dyDescent="0.3">
      <c r="A15" s="316"/>
      <c r="B15" s="416" t="s">
        <v>58</v>
      </c>
      <c r="C15" s="50">
        <v>1467976</v>
      </c>
      <c r="D15" s="51">
        <v>1235146</v>
      </c>
      <c r="E15" s="52">
        <f t="shared" si="0"/>
        <v>0.84139386474983247</v>
      </c>
      <c r="F15" s="50">
        <v>11049</v>
      </c>
      <c r="G15" s="54">
        <v>8102</v>
      </c>
      <c r="H15" s="55">
        <f t="shared" si="1"/>
        <v>0.73327902977645032</v>
      </c>
      <c r="I15" s="59">
        <f t="shared" si="2"/>
        <v>1479025</v>
      </c>
      <c r="J15" s="57">
        <f t="shared" si="3"/>
        <v>1243248</v>
      </c>
      <c r="K15" s="58">
        <f t="shared" si="4"/>
        <v>0.84058619698788051</v>
      </c>
    </row>
    <row r="16" spans="1:12" ht="16.5" x14ac:dyDescent="0.3">
      <c r="A16" s="316"/>
      <c r="B16" s="416" t="s">
        <v>59</v>
      </c>
      <c r="C16" s="50">
        <v>1545594</v>
      </c>
      <c r="D16" s="51">
        <v>1355959</v>
      </c>
      <c r="E16" s="52">
        <f t="shared" si="0"/>
        <v>0.87730607132274063</v>
      </c>
      <c r="F16" s="50">
        <v>19371</v>
      </c>
      <c r="G16" s="54">
        <v>14273</v>
      </c>
      <c r="H16" s="55">
        <f t="shared" si="1"/>
        <v>0.73682308605647617</v>
      </c>
      <c r="I16" s="59">
        <f t="shared" si="2"/>
        <v>1564965</v>
      </c>
      <c r="J16" s="57">
        <f t="shared" si="3"/>
        <v>1370232</v>
      </c>
      <c r="K16" s="58">
        <f t="shared" si="4"/>
        <v>0.87556718520861487</v>
      </c>
    </row>
    <row r="17" spans="1:12" ht="16.5" x14ac:dyDescent="0.3">
      <c r="A17" s="317"/>
      <c r="B17" s="416" t="s">
        <v>60</v>
      </c>
      <c r="C17" s="50">
        <v>1531270</v>
      </c>
      <c r="D17" s="51">
        <v>1313392</v>
      </c>
      <c r="E17" s="52">
        <f t="shared" si="0"/>
        <v>0.85771418495758422</v>
      </c>
      <c r="F17" s="50">
        <v>18765</v>
      </c>
      <c r="G17" s="54">
        <v>14855</v>
      </c>
      <c r="H17" s="55">
        <f t="shared" si="1"/>
        <v>0.79163335997868367</v>
      </c>
      <c r="I17" s="59">
        <f t="shared" si="2"/>
        <v>1550035</v>
      </c>
      <c r="J17" s="57">
        <f t="shared" si="3"/>
        <v>1328247</v>
      </c>
      <c r="K17" s="58">
        <f t="shared" si="4"/>
        <v>0.85691419871164198</v>
      </c>
      <c r="L17" s="96"/>
    </row>
    <row r="18" spans="1:12" ht="16.5" x14ac:dyDescent="0.3">
      <c r="A18" s="316"/>
      <c r="B18" s="416" t="s">
        <v>61</v>
      </c>
      <c r="C18" s="50">
        <v>1455741</v>
      </c>
      <c r="D18" s="51">
        <v>1184620</v>
      </c>
      <c r="E18" s="52">
        <f t="shared" si="0"/>
        <v>0.81375739228338007</v>
      </c>
      <c r="F18" s="50">
        <v>21057</v>
      </c>
      <c r="G18" s="54">
        <v>15465</v>
      </c>
      <c r="H18" s="55">
        <f t="shared" si="1"/>
        <v>0.73443510471577145</v>
      </c>
      <c r="I18" s="59">
        <f t="shared" si="2"/>
        <v>1476798</v>
      </c>
      <c r="J18" s="57">
        <f t="shared" si="3"/>
        <v>1200085</v>
      </c>
      <c r="K18" s="58">
        <f t="shared" si="4"/>
        <v>0.8126263713791595</v>
      </c>
      <c r="L18" s="97"/>
    </row>
    <row r="19" spans="1:12" ht="16.5" x14ac:dyDescent="0.3">
      <c r="A19" s="316"/>
      <c r="B19" s="416" t="s">
        <v>62</v>
      </c>
      <c r="C19" s="50">
        <v>1528316</v>
      </c>
      <c r="D19" s="51">
        <v>1229176</v>
      </c>
      <c r="E19" s="52">
        <f t="shared" si="0"/>
        <v>0.80426822725143232</v>
      </c>
      <c r="F19" s="50">
        <v>10011</v>
      </c>
      <c r="G19" s="54">
        <v>7242</v>
      </c>
      <c r="H19" s="55">
        <f t="shared" si="1"/>
        <v>0.72340425531914898</v>
      </c>
      <c r="I19" s="59">
        <f t="shared" si="2"/>
        <v>1538327</v>
      </c>
      <c r="J19" s="57">
        <f t="shared" si="3"/>
        <v>1236418</v>
      </c>
      <c r="K19" s="58">
        <f t="shared" si="4"/>
        <v>0.80374198723678381</v>
      </c>
      <c r="L19" s="88"/>
    </row>
    <row r="20" spans="1:12" ht="16.5" x14ac:dyDescent="0.3">
      <c r="A20" s="316"/>
      <c r="B20" s="417" t="s">
        <v>63</v>
      </c>
      <c r="C20" s="98">
        <v>1505760</v>
      </c>
      <c r="D20" s="99">
        <v>1240100</v>
      </c>
      <c r="E20" s="100">
        <f t="shared" si="0"/>
        <v>0.82357082137923709</v>
      </c>
      <c r="F20" s="98">
        <v>5986</v>
      </c>
      <c r="G20" s="101">
        <v>3471</v>
      </c>
      <c r="H20" s="102">
        <f t="shared" si="1"/>
        <v>0.57985299031072501</v>
      </c>
      <c r="I20" s="103">
        <f t="shared" si="2"/>
        <v>1511746</v>
      </c>
      <c r="J20" s="104">
        <f t="shared" si="3"/>
        <v>1243571</v>
      </c>
      <c r="K20" s="105">
        <f t="shared" si="4"/>
        <v>0.82260578165908826</v>
      </c>
      <c r="L20" s="106"/>
    </row>
    <row r="21" spans="1:12" ht="17.25" thickBot="1" x14ac:dyDescent="0.35">
      <c r="A21" s="318"/>
      <c r="B21" s="191" t="s">
        <v>64</v>
      </c>
      <c r="C21" s="192">
        <v>1645483</v>
      </c>
      <c r="D21" s="193">
        <v>1388792</v>
      </c>
      <c r="E21" s="194">
        <f t="shared" si="0"/>
        <v>0.84400264238524492</v>
      </c>
      <c r="F21" s="192">
        <v>16868</v>
      </c>
      <c r="G21" s="195">
        <v>10040</v>
      </c>
      <c r="H21" s="196">
        <f t="shared" si="1"/>
        <v>0.59520986483281957</v>
      </c>
      <c r="I21" s="79">
        <f t="shared" si="2"/>
        <v>1662351</v>
      </c>
      <c r="J21" s="197">
        <f t="shared" si="3"/>
        <v>1398832</v>
      </c>
      <c r="K21" s="198">
        <f t="shared" si="4"/>
        <v>0.84147812345286888</v>
      </c>
    </row>
    <row r="22" spans="1:12" ht="16.5" x14ac:dyDescent="0.25">
      <c r="A22" s="315">
        <v>2019</v>
      </c>
      <c r="B22" s="60" t="s">
        <v>53</v>
      </c>
      <c r="C22" s="61">
        <v>1676871</v>
      </c>
      <c r="D22" s="62">
        <v>1409993</v>
      </c>
      <c r="E22" s="55">
        <f t="shared" ref="E22:E28" si="5">(D22/C22)</f>
        <v>0.8408476263230743</v>
      </c>
      <c r="F22" s="61">
        <v>24125</v>
      </c>
      <c r="G22" s="63">
        <v>14333</v>
      </c>
      <c r="H22" s="55">
        <f t="shared" ref="H22:H28" si="6">(G22/F22)</f>
        <v>0.59411398963730566</v>
      </c>
      <c r="I22" s="64">
        <f t="shared" ref="I22:I28" si="7">C22+F22</f>
        <v>1700996</v>
      </c>
      <c r="J22" s="65">
        <f t="shared" ref="J22:J28" si="8">G22+D22</f>
        <v>1424326</v>
      </c>
      <c r="K22" s="58">
        <f t="shared" ref="K22:K28" si="9">(J22/I22)</f>
        <v>0.83734823597468777</v>
      </c>
      <c r="L22" s="107"/>
    </row>
    <row r="23" spans="1:12" ht="16.5" x14ac:dyDescent="0.25">
      <c r="A23" s="315"/>
      <c r="B23" s="60" t="s">
        <v>54</v>
      </c>
      <c r="C23" s="61">
        <v>1465049</v>
      </c>
      <c r="D23" s="62">
        <v>1164082</v>
      </c>
      <c r="E23" s="66">
        <f t="shared" si="5"/>
        <v>0.79456864582686315</v>
      </c>
      <c r="F23" s="61">
        <v>5641</v>
      </c>
      <c r="G23" s="63">
        <v>3001</v>
      </c>
      <c r="H23" s="55">
        <f t="shared" si="6"/>
        <v>0.53199787271760324</v>
      </c>
      <c r="I23" s="64">
        <f t="shared" si="7"/>
        <v>1470690</v>
      </c>
      <c r="J23" s="65">
        <f t="shared" si="8"/>
        <v>1167083</v>
      </c>
      <c r="K23" s="58">
        <f t="shared" si="9"/>
        <v>0.79356152554243242</v>
      </c>
      <c r="L23" s="107"/>
    </row>
    <row r="24" spans="1:12" ht="16.5" x14ac:dyDescent="0.25">
      <c r="A24" s="315"/>
      <c r="B24" s="60" t="s">
        <v>55</v>
      </c>
      <c r="C24" s="61">
        <v>1576852</v>
      </c>
      <c r="D24" s="62">
        <v>1272912</v>
      </c>
      <c r="E24" s="66">
        <f t="shared" si="5"/>
        <v>0.807248873071157</v>
      </c>
      <c r="F24" s="61">
        <v>20345</v>
      </c>
      <c r="G24" s="63">
        <v>13624</v>
      </c>
      <c r="H24" s="55">
        <f t="shared" si="6"/>
        <v>0.66964856230031944</v>
      </c>
      <c r="I24" s="64">
        <f t="shared" si="7"/>
        <v>1597197</v>
      </c>
      <c r="J24" s="65">
        <f t="shared" si="8"/>
        <v>1286536</v>
      </c>
      <c r="K24" s="58">
        <f t="shared" si="9"/>
        <v>0.80549612853016883</v>
      </c>
      <c r="L24" s="107"/>
    </row>
    <row r="25" spans="1:12" ht="16.5" x14ac:dyDescent="0.25">
      <c r="A25" s="315"/>
      <c r="B25" s="60" t="s">
        <v>56</v>
      </c>
      <c r="C25" s="61">
        <v>1530968</v>
      </c>
      <c r="D25" s="62">
        <v>1237258</v>
      </c>
      <c r="E25" s="66">
        <f t="shared" si="5"/>
        <v>0.80815405677976282</v>
      </c>
      <c r="F25" s="61">
        <v>7370</v>
      </c>
      <c r="G25" s="63">
        <v>3747</v>
      </c>
      <c r="H25" s="55">
        <f t="shared" si="6"/>
        <v>0.50841248303934872</v>
      </c>
      <c r="I25" s="64">
        <f t="shared" si="7"/>
        <v>1538338</v>
      </c>
      <c r="J25" s="65">
        <f t="shared" si="8"/>
        <v>1241005</v>
      </c>
      <c r="K25" s="58">
        <f t="shared" si="9"/>
        <v>0.8067180294577655</v>
      </c>
      <c r="L25" s="107"/>
    </row>
    <row r="26" spans="1:12" ht="16.5" x14ac:dyDescent="0.25">
      <c r="A26" s="315"/>
      <c r="B26" s="60" t="s">
        <v>57</v>
      </c>
      <c r="C26" s="61">
        <v>1566851</v>
      </c>
      <c r="D26" s="62">
        <v>1261195</v>
      </c>
      <c r="E26" s="66">
        <f t="shared" si="5"/>
        <v>0.80492337816422876</v>
      </c>
      <c r="F26" s="61">
        <v>13215</v>
      </c>
      <c r="G26" s="63">
        <v>7623</v>
      </c>
      <c r="H26" s="55">
        <f t="shared" si="6"/>
        <v>0.57684449489216794</v>
      </c>
      <c r="I26" s="64">
        <f t="shared" si="7"/>
        <v>1580066</v>
      </c>
      <c r="J26" s="65">
        <f t="shared" si="8"/>
        <v>1268818</v>
      </c>
      <c r="K26" s="58">
        <f t="shared" si="9"/>
        <v>0.80301582338965583</v>
      </c>
      <c r="L26" s="107"/>
    </row>
    <row r="27" spans="1:12" ht="16.5" x14ac:dyDescent="0.25">
      <c r="A27" s="315"/>
      <c r="B27" s="60" t="s">
        <v>58</v>
      </c>
      <c r="C27" s="61">
        <v>1544596</v>
      </c>
      <c r="D27" s="62">
        <v>1297636</v>
      </c>
      <c r="E27" s="66">
        <f t="shared" si="5"/>
        <v>0.84011353130527333</v>
      </c>
      <c r="F27" s="61">
        <v>11763</v>
      </c>
      <c r="G27" s="63">
        <v>8571</v>
      </c>
      <c r="H27" s="55">
        <f t="shared" si="6"/>
        <v>0.72864065289466973</v>
      </c>
      <c r="I27" s="64">
        <f t="shared" si="7"/>
        <v>1556359</v>
      </c>
      <c r="J27" s="65">
        <f t="shared" si="8"/>
        <v>1306207</v>
      </c>
      <c r="K27" s="58">
        <f t="shared" si="9"/>
        <v>0.83927101651996738</v>
      </c>
      <c r="L27" s="107"/>
    </row>
    <row r="28" spans="1:12" ht="16.5" x14ac:dyDescent="0.25">
      <c r="A28" s="315"/>
      <c r="B28" s="60" t="s">
        <v>59</v>
      </c>
      <c r="C28" s="61">
        <v>1641221</v>
      </c>
      <c r="D28" s="62">
        <v>1391797</v>
      </c>
      <c r="E28" s="66">
        <f t="shared" si="5"/>
        <v>0.84802534210810121</v>
      </c>
      <c r="F28" s="61">
        <v>15161</v>
      </c>
      <c r="G28" s="63">
        <v>8811</v>
      </c>
      <c r="H28" s="66">
        <f t="shared" si="6"/>
        <v>0.58116219246751533</v>
      </c>
      <c r="I28" s="64">
        <f t="shared" si="7"/>
        <v>1656382</v>
      </c>
      <c r="J28" s="65">
        <f t="shared" si="8"/>
        <v>1400608</v>
      </c>
      <c r="K28" s="108">
        <f t="shared" si="9"/>
        <v>0.84558272186005401</v>
      </c>
      <c r="L28" s="107"/>
    </row>
    <row r="29" spans="1:12" ht="16.5" x14ac:dyDescent="0.25">
      <c r="A29" s="315"/>
      <c r="B29" s="60" t="s">
        <v>60</v>
      </c>
      <c r="C29" s="61">
        <v>1623280</v>
      </c>
      <c r="D29" s="62">
        <v>1370566</v>
      </c>
      <c r="E29" s="66">
        <f>(D29/C29)</f>
        <v>0.84431890986151492</v>
      </c>
      <c r="F29" s="61">
        <v>19110</v>
      </c>
      <c r="G29" s="63">
        <v>13432</v>
      </c>
      <c r="H29" s="66">
        <f>(G29/F29)</f>
        <v>0.70287807430664573</v>
      </c>
      <c r="I29" s="64">
        <f>C29+F29</f>
        <v>1642390</v>
      </c>
      <c r="J29" s="65">
        <f>G29+D29</f>
        <v>1383998</v>
      </c>
      <c r="K29" s="108">
        <f>(J29/I29)</f>
        <v>0.84267317750351622</v>
      </c>
      <c r="L29" s="107"/>
    </row>
    <row r="30" spans="1:12" ht="16.5" x14ac:dyDescent="0.25">
      <c r="A30" s="315"/>
      <c r="B30" s="60" t="s">
        <v>61</v>
      </c>
      <c r="C30" s="61">
        <v>1450126</v>
      </c>
      <c r="D30" s="62">
        <v>1197957</v>
      </c>
      <c r="E30" s="66">
        <f>(D30/C30)</f>
        <v>0.82610545566385263</v>
      </c>
      <c r="F30" s="61">
        <v>8160</v>
      </c>
      <c r="G30" s="284">
        <v>5715</v>
      </c>
      <c r="H30" s="66">
        <f>(G30/F30)</f>
        <v>0.70036764705882348</v>
      </c>
      <c r="I30" s="64">
        <f>C30+F30</f>
        <v>1458286</v>
      </c>
      <c r="J30" s="65">
        <f>G30+D30</f>
        <v>1203672</v>
      </c>
      <c r="K30" s="108">
        <f>(J30/I30)</f>
        <v>0.82540187590088643</v>
      </c>
      <c r="L30" s="107"/>
    </row>
    <row r="31" spans="1:12" ht="16.5" x14ac:dyDescent="0.25">
      <c r="A31" s="315"/>
      <c r="B31" s="60" t="s">
        <v>62</v>
      </c>
      <c r="C31" s="61">
        <v>1555698</v>
      </c>
      <c r="D31" s="62">
        <v>1241694</v>
      </c>
      <c r="E31" s="66">
        <f>(D31/C31)</f>
        <v>0.79815876860418922</v>
      </c>
      <c r="F31" s="61">
        <v>11354</v>
      </c>
      <c r="G31" s="284">
        <v>7905</v>
      </c>
      <c r="H31" s="66">
        <f>(G31/F31)</f>
        <v>0.69623040338206799</v>
      </c>
      <c r="I31" s="64">
        <f>C31+F31</f>
        <v>1567052</v>
      </c>
      <c r="J31" s="65">
        <f>G31+D31</f>
        <v>1249599</v>
      </c>
      <c r="K31" s="108">
        <f>(J31/I31)</f>
        <v>0.79742025152962381</v>
      </c>
      <c r="L31" s="107"/>
    </row>
    <row r="32" spans="1:12" ht="17.25" thickBot="1" x14ac:dyDescent="0.3">
      <c r="A32" s="337"/>
      <c r="B32" s="60" t="s">
        <v>63</v>
      </c>
      <c r="C32" s="61">
        <v>1471806</v>
      </c>
      <c r="D32" s="62">
        <v>1195510</v>
      </c>
      <c r="E32" s="66">
        <f>(D32/C32)</f>
        <v>0.81227417200364727</v>
      </c>
      <c r="F32" s="61">
        <v>9848</v>
      </c>
      <c r="G32" s="284">
        <v>6293</v>
      </c>
      <c r="H32" s="66">
        <f>(G32/F32)</f>
        <v>0.63901299756295693</v>
      </c>
      <c r="I32" s="64">
        <f>C32+F32</f>
        <v>1481654</v>
      </c>
      <c r="J32" s="65">
        <f>G32+D32</f>
        <v>1201803</v>
      </c>
      <c r="K32" s="108">
        <f>(J32/I32)</f>
        <v>0.81112256977674946</v>
      </c>
      <c r="L32" s="107"/>
    </row>
    <row r="33" spans="1:13" ht="15" customHeight="1" x14ac:dyDescent="0.25">
      <c r="A33" s="67" t="s">
        <v>65</v>
      </c>
      <c r="B33" s="68"/>
      <c r="C33" s="311">
        <f>(C32/C20-1)</f>
        <v>-2.2549410264584013E-2</v>
      </c>
      <c r="D33" s="313">
        <f t="shared" ref="D33:K33" si="10">(D32/D20-1)</f>
        <v>-3.5956777679219454E-2</v>
      </c>
      <c r="E33" s="338">
        <f t="shared" si="10"/>
        <v>-1.371667023932599E-2</v>
      </c>
      <c r="F33" s="311">
        <f>(F32/F20-1)</f>
        <v>0.64517206815903783</v>
      </c>
      <c r="G33" s="313">
        <f t="shared" si="10"/>
        <v>0.81302218380870062</v>
      </c>
      <c r="H33" s="338">
        <f t="shared" si="10"/>
        <v>0.10202587248973205</v>
      </c>
      <c r="I33" s="311">
        <f t="shared" si="10"/>
        <v>-1.9905460308808465E-2</v>
      </c>
      <c r="J33" s="313">
        <f t="shared" si="10"/>
        <v>-3.3587145406253405E-2</v>
      </c>
      <c r="K33" s="338">
        <f t="shared" si="10"/>
        <v>-1.3959556495188541E-2</v>
      </c>
    </row>
    <row r="34" spans="1:13" ht="15.75" customHeight="1" thickBot="1" x14ac:dyDescent="0.3">
      <c r="A34" s="69" t="s">
        <v>629</v>
      </c>
      <c r="B34" s="289"/>
      <c r="C34" s="312"/>
      <c r="D34" s="314"/>
      <c r="E34" s="339"/>
      <c r="F34" s="312"/>
      <c r="G34" s="314"/>
      <c r="H34" s="339"/>
      <c r="I34" s="312"/>
      <c r="J34" s="314"/>
      <c r="K34" s="339"/>
    </row>
    <row r="35" spans="1:13" ht="16.5" x14ac:dyDescent="0.3">
      <c r="A35" s="67" t="s">
        <v>66</v>
      </c>
      <c r="B35" s="71"/>
      <c r="C35" s="85"/>
      <c r="D35" s="83"/>
      <c r="E35" s="84"/>
      <c r="F35" s="285"/>
      <c r="G35" s="83"/>
      <c r="H35" s="84"/>
      <c r="I35" s="285"/>
      <c r="J35" s="83"/>
      <c r="K35" s="286"/>
    </row>
    <row r="36" spans="1:13" ht="16.5" x14ac:dyDescent="0.3">
      <c r="A36" s="69" t="s">
        <v>630</v>
      </c>
      <c r="B36" s="74"/>
      <c r="C36" s="50">
        <f>SUM(C10:C20)</f>
        <v>16201213</v>
      </c>
      <c r="D36" s="57">
        <f>SUM(D10:D20)</f>
        <v>13465136</v>
      </c>
      <c r="E36" s="75">
        <f>(D36/C36)</f>
        <v>0.83111900324994181</v>
      </c>
      <c r="F36" s="50">
        <f>SUM(F10:F20)</f>
        <v>176238</v>
      </c>
      <c r="G36" s="290">
        <f>SUM(G10:G20)</f>
        <v>127720</v>
      </c>
      <c r="H36" s="75">
        <f>(G36/F36)</f>
        <v>0.72470182367026403</v>
      </c>
      <c r="I36" s="50">
        <f>SUM(I10:I20)</f>
        <v>16377451</v>
      </c>
      <c r="J36" s="290">
        <f>SUM(J10:J20)</f>
        <v>13592856</v>
      </c>
      <c r="K36" s="287">
        <f>(J36/I36)</f>
        <v>0.82997384635740934</v>
      </c>
    </row>
    <row r="37" spans="1:13" ht="17.25" thickBot="1" x14ac:dyDescent="0.35">
      <c r="A37" s="77" t="s">
        <v>631</v>
      </c>
      <c r="B37" s="78"/>
      <c r="C37" s="192">
        <f>SUM(C22:C32)</f>
        <v>17103318</v>
      </c>
      <c r="D37" s="197">
        <f>SUM(D22:D32)</f>
        <v>14040600</v>
      </c>
      <c r="E37" s="80">
        <f>(D37/C37)</f>
        <v>0.82092843037824592</v>
      </c>
      <c r="F37" s="192">
        <f>SUM(F22:F32)</f>
        <v>146092</v>
      </c>
      <c r="G37" s="291">
        <f>SUM(G22:G32)</f>
        <v>93055</v>
      </c>
      <c r="H37" s="80">
        <f>(G37/F37)</f>
        <v>0.63696164061002658</v>
      </c>
      <c r="I37" s="192">
        <f>SUM(I22:I32)</f>
        <v>17249410</v>
      </c>
      <c r="J37" s="291">
        <f>SUM(J22:J32)</f>
        <v>14133655</v>
      </c>
      <c r="K37" s="288">
        <f>(J37/I37)</f>
        <v>0.81937034368132011</v>
      </c>
      <c r="M37" s="281"/>
    </row>
    <row r="38" spans="1:13" x14ac:dyDescent="0.25">
      <c r="A38" s="69" t="s">
        <v>67</v>
      </c>
      <c r="B38" s="82"/>
      <c r="C38" s="311">
        <f>(C37/C36-1)</f>
        <v>5.5681324602052884E-2</v>
      </c>
      <c r="D38" s="313">
        <f>(D37/D36-1)</f>
        <v>4.2737332916652271E-2</v>
      </c>
      <c r="E38" s="338">
        <f>(E37-E36)</f>
        <v>-1.0190572871695891E-2</v>
      </c>
      <c r="F38" s="311">
        <f>(F37/F36-1)</f>
        <v>-0.17105278089855758</v>
      </c>
      <c r="G38" s="313">
        <f>(G37/G36-1)</f>
        <v>-0.2714140306921391</v>
      </c>
      <c r="H38" s="338">
        <f>(H37-H36)</f>
        <v>-8.7740183060237453E-2</v>
      </c>
      <c r="I38" s="311">
        <f>(I37/I36-1)</f>
        <v>5.3241435434610684E-2</v>
      </c>
      <c r="J38" s="342">
        <f>(J37/J36-1)</f>
        <v>3.9785531458583767E-2</v>
      </c>
      <c r="K38" s="340">
        <f>(K37-K36)</f>
        <v>-1.0603502676089227E-2</v>
      </c>
    </row>
    <row r="39" spans="1:13" ht="15.75" thickBot="1" x14ac:dyDescent="0.3">
      <c r="A39" s="77" t="s">
        <v>632</v>
      </c>
      <c r="B39" s="86"/>
      <c r="C39" s="312"/>
      <c r="D39" s="314"/>
      <c r="E39" s="339"/>
      <c r="F39" s="312"/>
      <c r="G39" s="314"/>
      <c r="H39" s="339"/>
      <c r="I39" s="312"/>
      <c r="J39" s="343"/>
      <c r="K39" s="341"/>
    </row>
    <row r="40" spans="1:13" x14ac:dyDescent="0.25">
      <c r="A40" s="87"/>
      <c r="B40" s="88"/>
      <c r="C40" s="89"/>
      <c r="D40" s="89"/>
      <c r="E40" s="89"/>
      <c r="F40" s="89"/>
      <c r="G40" s="89"/>
      <c r="H40" s="89"/>
    </row>
  </sheetData>
  <mergeCells count="25">
    <mergeCell ref="A10:A21"/>
    <mergeCell ref="J1:K1"/>
    <mergeCell ref="A3:K3"/>
    <mergeCell ref="A4:K4"/>
    <mergeCell ref="A5:K6"/>
    <mergeCell ref="A7:B8"/>
    <mergeCell ref="C33:C34"/>
    <mergeCell ref="D33:D34"/>
    <mergeCell ref="E33:E34"/>
    <mergeCell ref="F33:F34"/>
    <mergeCell ref="A22:A32"/>
    <mergeCell ref="G33:G34"/>
    <mergeCell ref="H33:H34"/>
    <mergeCell ref="I33:I34"/>
    <mergeCell ref="J33:J34"/>
    <mergeCell ref="K33:K34"/>
    <mergeCell ref="H38:H39"/>
    <mergeCell ref="I38:I39"/>
    <mergeCell ref="J38:J39"/>
    <mergeCell ref="K38:K39"/>
    <mergeCell ref="C38:C39"/>
    <mergeCell ref="D38:D39"/>
    <mergeCell ref="E38:E39"/>
    <mergeCell ref="F38:F39"/>
    <mergeCell ref="G38:G39"/>
  </mergeCells>
  <conditionalFormatting sqref="A33:B39 L33:L39 I35:K35 C35:H37">
    <cfRule type="cellIs" dxfId="139" priority="23" stopIfTrue="1" operator="lessThan">
      <formula>0</formula>
    </cfRule>
  </conditionalFormatting>
  <conditionalFormatting sqref="C33:F33 C38:K38 H33:K33">
    <cfRule type="cellIs" dxfId="21" priority="24" stopIfTrue="1" operator="lessThan">
      <formula>0</formula>
    </cfRule>
    <cfRule type="cellIs" dxfId="20" priority="25" stopIfTrue="1" operator="greaterThanOrEqual">
      <formula>0</formula>
    </cfRule>
  </conditionalFormatting>
  <conditionalFormatting sqref="K36:K37">
    <cfRule type="cellIs" dxfId="138" priority="9" stopIfTrue="1" operator="lessThan">
      <formula>0</formula>
    </cfRule>
  </conditionalFormatting>
  <conditionalFormatting sqref="I36:J37">
    <cfRule type="cellIs" dxfId="137" priority="8" stopIfTrue="1" operator="lessThan">
      <formula>0</formula>
    </cfRule>
  </conditionalFormatting>
  <conditionalFormatting sqref="G33">
    <cfRule type="cellIs" dxfId="136" priority="1" stopIfTrue="1" operator="lessThan">
      <formula>0</formula>
    </cfRule>
    <cfRule type="cellIs" dxfId="135" priority="2" stopIfTrue="1" operator="greaterThanOrEqual">
      <formula>0</formula>
    </cfRule>
  </conditionalFormatting>
  <hyperlinks>
    <hyperlink ref="J1:K1" location="INDICE!A1" display="Volver al Indice" xr:uid="{41573D45-014B-4F5F-B39C-C31F362144F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C468-4A13-4761-996A-329B530D81D8}">
  <dimension ref="A1:T45"/>
  <sheetViews>
    <sheetView workbookViewId="0">
      <selection activeCell="N9" sqref="N9:O29"/>
    </sheetView>
  </sheetViews>
  <sheetFormatPr baseColWidth="10" defaultRowHeight="15" x14ac:dyDescent="0.25"/>
  <cols>
    <col min="1" max="1" width="28.42578125" style="109" customWidth="1"/>
    <col min="2" max="3" width="10.140625" style="109" bestFit="1" customWidth="1"/>
    <col min="4" max="4" width="7.85546875" style="109" bestFit="1" customWidth="1"/>
    <col min="5" max="5" width="10.140625" style="109" bestFit="1" customWidth="1"/>
    <col min="6" max="6" width="10.28515625" style="109" customWidth="1"/>
    <col min="7" max="7" width="7.85546875" style="109" bestFit="1" customWidth="1"/>
    <col min="8" max="8" width="8.85546875" style="109" bestFit="1" customWidth="1"/>
    <col min="9" max="9" width="9.42578125" style="109" customWidth="1"/>
    <col min="10" max="10" width="8" style="109" customWidth="1"/>
    <col min="11" max="11" width="11.28515625" style="109" bestFit="1" customWidth="1"/>
    <col min="12" max="12" width="11.42578125" style="109" bestFit="1"/>
    <col min="13" max="13" width="7.85546875" style="109" bestFit="1" customWidth="1"/>
    <col min="14" max="14" width="11.28515625" style="109" bestFit="1" customWidth="1"/>
    <col min="15" max="15" width="11.28515625" style="109" customWidth="1"/>
    <col min="16" max="16" width="7.85546875" style="109" bestFit="1" customWidth="1"/>
    <col min="17" max="17" width="8.5703125" style="109" bestFit="1" customWidth="1"/>
    <col min="18" max="18" width="11.42578125" style="109"/>
    <col min="19" max="19" width="9.5703125" style="109" bestFit="1" customWidth="1"/>
    <col min="20" max="20" width="11.42578125" style="109"/>
  </cols>
  <sheetData>
    <row r="1" spans="1:20" x14ac:dyDescent="0.25">
      <c r="A1" s="350" t="s">
        <v>25</v>
      </c>
      <c r="B1" s="350"/>
    </row>
    <row r="2" spans="1:20" ht="15.75" thickBot="1" x14ac:dyDescent="0.3"/>
    <row r="3" spans="1:20" ht="18.75" thickTop="1" x14ac:dyDescent="0.25">
      <c r="A3" s="351" t="s">
        <v>70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3"/>
    </row>
    <row r="4" spans="1:20" ht="18.75" thickBot="1" x14ac:dyDescent="0.3">
      <c r="A4" s="354" t="s">
        <v>71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6"/>
    </row>
    <row r="5" spans="1:20" ht="16.5" thickTop="1" thickBot="1" x14ac:dyDescent="0.3">
      <c r="A5" s="357" t="s">
        <v>72</v>
      </c>
      <c r="B5" s="359" t="s">
        <v>73</v>
      </c>
      <c r="C5" s="359"/>
      <c r="D5" s="359"/>
      <c r="E5" s="359"/>
      <c r="F5" s="359"/>
      <c r="G5" s="359"/>
      <c r="H5" s="359"/>
      <c r="I5" s="359"/>
      <c r="J5" s="360"/>
      <c r="K5" s="361" t="s">
        <v>74</v>
      </c>
      <c r="L5" s="359"/>
      <c r="M5" s="359"/>
      <c r="N5" s="359"/>
      <c r="O5" s="359"/>
      <c r="P5" s="359"/>
      <c r="Q5" s="359"/>
      <c r="R5" s="359"/>
      <c r="S5" s="360"/>
    </row>
    <row r="6" spans="1:20" ht="16.5" x14ac:dyDescent="0.25">
      <c r="A6" s="358"/>
      <c r="B6" s="362" t="s">
        <v>625</v>
      </c>
      <c r="C6" s="345"/>
      <c r="D6" s="346"/>
      <c r="E6" s="363" t="s">
        <v>626</v>
      </c>
      <c r="F6" s="345"/>
      <c r="G6" s="346"/>
      <c r="H6" s="347" t="s">
        <v>75</v>
      </c>
      <c r="I6" s="348"/>
      <c r="J6" s="349"/>
      <c r="K6" s="364" t="s">
        <v>627</v>
      </c>
      <c r="L6" s="345"/>
      <c r="M6" s="365"/>
      <c r="N6" s="344" t="s">
        <v>628</v>
      </c>
      <c r="O6" s="345"/>
      <c r="P6" s="346"/>
      <c r="Q6" s="347" t="s">
        <v>75</v>
      </c>
      <c r="R6" s="348"/>
      <c r="S6" s="349"/>
      <c r="T6" s="110"/>
    </row>
    <row r="7" spans="1:20" ht="26.25" thickBot="1" x14ac:dyDescent="0.3">
      <c r="A7" s="358"/>
      <c r="B7" s="111" t="s">
        <v>50</v>
      </c>
      <c r="C7" s="112" t="s">
        <v>76</v>
      </c>
      <c r="D7" s="113" t="s">
        <v>77</v>
      </c>
      <c r="E7" s="114" t="s">
        <v>50</v>
      </c>
      <c r="F7" s="112" t="s">
        <v>76</v>
      </c>
      <c r="G7" s="113" t="s">
        <v>77</v>
      </c>
      <c r="H7" s="115" t="s">
        <v>78</v>
      </c>
      <c r="I7" s="115" t="s">
        <v>79</v>
      </c>
      <c r="J7" s="113" t="s">
        <v>77</v>
      </c>
      <c r="K7" s="116" t="s">
        <v>50</v>
      </c>
      <c r="L7" s="112" t="s">
        <v>76</v>
      </c>
      <c r="M7" s="117" t="s">
        <v>77</v>
      </c>
      <c r="N7" s="114" t="s">
        <v>50</v>
      </c>
      <c r="O7" s="118" t="s">
        <v>79</v>
      </c>
      <c r="P7" s="119" t="s">
        <v>77</v>
      </c>
      <c r="Q7" s="115" t="s">
        <v>78</v>
      </c>
      <c r="R7" s="115" t="s">
        <v>79</v>
      </c>
      <c r="S7" s="120" t="s">
        <v>77</v>
      </c>
      <c r="T7" s="121"/>
    </row>
    <row r="8" spans="1:20" ht="18" thickTop="1" thickBot="1" x14ac:dyDescent="0.3">
      <c r="A8" s="122" t="s">
        <v>80</v>
      </c>
      <c r="B8" s="123">
        <f>SUM(B9:B87)</f>
        <v>3041805</v>
      </c>
      <c r="C8" s="124">
        <f>SUM(C9:C87)</f>
        <v>2557059</v>
      </c>
      <c r="D8" s="125">
        <f t="shared" ref="D8" si="0">C8/B8</f>
        <v>0.84063869971941008</v>
      </c>
      <c r="E8" s="126">
        <f>SUM(E9:E87)</f>
        <v>2836257</v>
      </c>
      <c r="F8" s="124">
        <f>SUM(F9:F87)</f>
        <v>2356732</v>
      </c>
      <c r="G8" s="125">
        <f t="shared" ref="G8" si="1">F8/E8</f>
        <v>0.83093034234908891</v>
      </c>
      <c r="H8" s="127">
        <f t="shared" ref="H8" si="2">(B8/E8-1)</f>
        <v>7.2471570806171615E-2</v>
      </c>
      <c r="I8" s="127">
        <f t="shared" ref="I8" si="3">(C8/F8)-1</f>
        <v>8.5002028232314952E-2</v>
      </c>
      <c r="J8" s="128">
        <f t="shared" ref="J8" si="4">(D8-G8)*100</f>
        <v>0.97083573703211634</v>
      </c>
      <c r="K8" s="129">
        <f>SUM(K9:K87)</f>
        <v>33021739</v>
      </c>
      <c r="L8" s="124">
        <f>SUM(L9:L87)</f>
        <v>27030801</v>
      </c>
      <c r="M8" s="130">
        <f t="shared" ref="M8" si="5">L8/K8</f>
        <v>0.81857593871721901</v>
      </c>
      <c r="N8" s="126">
        <f>SUM(N9:N87)</f>
        <v>29167137</v>
      </c>
      <c r="O8" s="124">
        <f>SUM(O9:O87)</f>
        <v>24182164</v>
      </c>
      <c r="P8" s="125">
        <f t="shared" ref="P8" si="6">O8/N8</f>
        <v>0.82908939605556764</v>
      </c>
      <c r="Q8" s="127">
        <f t="shared" ref="Q8" si="7">(K8/N8-1)</f>
        <v>0.13215565175286148</v>
      </c>
      <c r="R8" s="127">
        <f t="shared" ref="R8" si="8">(L8/O8)-1</f>
        <v>0.11779909357987983</v>
      </c>
      <c r="S8" s="128">
        <f t="shared" ref="S8" si="9">(M8-P8)*100</f>
        <v>-1.0513457338348631</v>
      </c>
      <c r="T8" s="131"/>
    </row>
    <row r="9" spans="1:20" ht="17.25" thickTop="1" x14ac:dyDescent="0.25">
      <c r="A9" s="132" t="s">
        <v>84</v>
      </c>
      <c r="B9" s="133">
        <v>1397610</v>
      </c>
      <c r="C9" s="134">
        <v>1190949</v>
      </c>
      <c r="D9" s="135">
        <f>IFERROR(C9/B9,"")</f>
        <v>0.85213256917165736</v>
      </c>
      <c r="E9" s="136">
        <v>1511941</v>
      </c>
      <c r="F9" s="134">
        <v>1303705</v>
      </c>
      <c r="G9" s="135">
        <f>IFERROR(F9/E9,"")</f>
        <v>0.86227240348664402</v>
      </c>
      <c r="H9" s="137">
        <f>IFERROR(B9/E9-1,"")</f>
        <v>-7.5618691470103694E-2</v>
      </c>
      <c r="I9" s="137">
        <f>IFERROR((C9/F9)-1,"")</f>
        <v>-8.6488891275250168E-2</v>
      </c>
      <c r="J9" s="138">
        <f>IFERROR((D9-G9)*100,"")</f>
        <v>-1.0139834314986662</v>
      </c>
      <c r="K9" s="139">
        <v>17085936</v>
      </c>
      <c r="L9" s="134">
        <v>14125169</v>
      </c>
      <c r="M9" s="140">
        <f>IFERROR(L9/K9,"")</f>
        <v>0.82671321020984745</v>
      </c>
      <c r="N9" s="136">
        <v>16220446</v>
      </c>
      <c r="O9" s="134">
        <v>13929419</v>
      </c>
      <c r="P9" s="135">
        <f>IFERROR(O9/N9,"")</f>
        <v>0.85875684306091216</v>
      </c>
      <c r="Q9" s="137">
        <f>IFERROR(K9/N9-1,"")</f>
        <v>5.335796561944095E-2</v>
      </c>
      <c r="R9" s="137">
        <f>IFERROR(L9/O9-1,"")</f>
        <v>1.405299101132651E-2</v>
      </c>
      <c r="S9" s="261">
        <f>IFERROR(M9-P9,"")</f>
        <v>-3.2043632851064707E-2</v>
      </c>
      <c r="T9" s="141"/>
    </row>
    <row r="10" spans="1:20" ht="16.5" x14ac:dyDescent="0.25">
      <c r="A10" s="142" t="s">
        <v>103</v>
      </c>
      <c r="B10" s="143">
        <v>693331</v>
      </c>
      <c r="C10" s="144">
        <v>599630</v>
      </c>
      <c r="D10" s="145">
        <f t="shared" ref="D10:D29" si="10">IFERROR(C10/B10,"")</f>
        <v>0.86485387210437725</v>
      </c>
      <c r="E10" s="146">
        <v>554311</v>
      </c>
      <c r="F10" s="144">
        <v>460511</v>
      </c>
      <c r="G10" s="145">
        <f t="shared" ref="G10:G29" si="11">IFERROR(F10/E10,"")</f>
        <v>0.83078091540669408</v>
      </c>
      <c r="H10" s="147">
        <f t="shared" ref="H10:H29" si="12">IFERROR(B10/E10-1,"")</f>
        <v>0.25079783731515337</v>
      </c>
      <c r="I10" s="147">
        <f t="shared" ref="I10:I29" si="13">IFERROR((C10/F10)-1,"")</f>
        <v>0.30209701831226621</v>
      </c>
      <c r="J10" s="148">
        <f t="shared" ref="J10:J29" si="14">IFERROR((D10-G10)*100,"")</f>
        <v>3.4072956697683177</v>
      </c>
      <c r="K10" s="149">
        <v>6439567</v>
      </c>
      <c r="L10" s="144">
        <v>5304409</v>
      </c>
      <c r="M10" s="150">
        <f t="shared" ref="M10:M29" si="15">IFERROR(L10/K10,"")</f>
        <v>0.82372137753982522</v>
      </c>
      <c r="N10" s="146">
        <v>5610417</v>
      </c>
      <c r="O10" s="144">
        <v>4605766</v>
      </c>
      <c r="P10" s="145">
        <f t="shared" ref="P10:P29" si="16">IFERROR(O10/N10,"")</f>
        <v>0.82093113577832089</v>
      </c>
      <c r="Q10" s="147">
        <f t="shared" ref="Q10:Q29" si="17">IFERROR(K10/N10-1,"")</f>
        <v>0.14778758869438757</v>
      </c>
      <c r="R10" s="147">
        <f t="shared" ref="R10:R29" si="18">IFERROR(L10/O10-1,"")</f>
        <v>0.15168877446227191</v>
      </c>
      <c r="S10" s="262">
        <f t="shared" ref="S10:S29" si="19">IFERROR(M10-P10,"")</f>
        <v>2.7902417615043307E-3</v>
      </c>
      <c r="T10" s="141"/>
    </row>
    <row r="11" spans="1:20" ht="16.5" x14ac:dyDescent="0.25">
      <c r="A11" s="142" t="s">
        <v>98</v>
      </c>
      <c r="B11" s="143">
        <v>430040</v>
      </c>
      <c r="C11" s="144">
        <v>356809</v>
      </c>
      <c r="D11" s="145">
        <f t="shared" si="10"/>
        <v>0.82971118965677615</v>
      </c>
      <c r="E11" s="146">
        <v>440208</v>
      </c>
      <c r="F11" s="144">
        <v>331894</v>
      </c>
      <c r="G11" s="145">
        <f t="shared" si="11"/>
        <v>0.75394813360956636</v>
      </c>
      <c r="H11" s="147">
        <f t="shared" si="12"/>
        <v>-2.3098171773343501E-2</v>
      </c>
      <c r="I11" s="147">
        <f t="shared" si="13"/>
        <v>7.5069148583583933E-2</v>
      </c>
      <c r="J11" s="148">
        <f t="shared" si="14"/>
        <v>7.5763056047209787</v>
      </c>
      <c r="K11" s="149">
        <v>4602108</v>
      </c>
      <c r="L11" s="144">
        <v>3786606</v>
      </c>
      <c r="M11" s="150">
        <f t="shared" si="15"/>
        <v>0.82279816119048055</v>
      </c>
      <c r="N11" s="146">
        <v>3727560</v>
      </c>
      <c r="O11" s="144">
        <v>2892802</v>
      </c>
      <c r="P11" s="145">
        <f t="shared" si="16"/>
        <v>0.77605779652104867</v>
      </c>
      <c r="Q11" s="147">
        <f t="shared" si="17"/>
        <v>0.2346167466117246</v>
      </c>
      <c r="R11" s="147">
        <f t="shared" si="18"/>
        <v>0.30897517355145632</v>
      </c>
      <c r="S11" s="262">
        <f t="shared" si="19"/>
        <v>4.6740364669431878E-2</v>
      </c>
      <c r="T11" s="141"/>
    </row>
    <row r="12" spans="1:20" ht="16.5" x14ac:dyDescent="0.25">
      <c r="A12" s="142" t="s">
        <v>350</v>
      </c>
      <c r="B12" s="143">
        <v>255911</v>
      </c>
      <c r="C12" s="144">
        <v>193726</v>
      </c>
      <c r="D12" s="145">
        <f t="shared" si="10"/>
        <v>0.75700536514647665</v>
      </c>
      <c r="E12" s="146">
        <v>156208</v>
      </c>
      <c r="F12" s="144">
        <v>117205</v>
      </c>
      <c r="G12" s="145">
        <f t="shared" si="11"/>
        <v>0.75031368431834478</v>
      </c>
      <c r="H12" s="147">
        <f t="shared" si="12"/>
        <v>0.63827076718221853</v>
      </c>
      <c r="I12" s="147">
        <f t="shared" si="13"/>
        <v>0.65288170299901882</v>
      </c>
      <c r="J12" s="148">
        <f t="shared" si="14"/>
        <v>0.6691680828131874</v>
      </c>
      <c r="K12" s="149">
        <v>2413051</v>
      </c>
      <c r="L12" s="144">
        <v>1795162</v>
      </c>
      <c r="M12" s="150">
        <f t="shared" si="15"/>
        <v>0.74393869006498414</v>
      </c>
      <c r="N12" s="146">
        <v>1546964</v>
      </c>
      <c r="O12" s="144">
        <v>1105651</v>
      </c>
      <c r="P12" s="145">
        <f t="shared" si="16"/>
        <v>0.71472316097853605</v>
      </c>
      <c r="Q12" s="147">
        <f t="shared" si="17"/>
        <v>0.55986241438068363</v>
      </c>
      <c r="R12" s="147">
        <f t="shared" si="18"/>
        <v>0.62362445292411439</v>
      </c>
      <c r="S12" s="262">
        <f t="shared" si="19"/>
        <v>2.9215529086448089E-2</v>
      </c>
      <c r="T12" s="141"/>
    </row>
    <row r="13" spans="1:20" ht="16.5" x14ac:dyDescent="0.25">
      <c r="A13" s="142" t="s">
        <v>359</v>
      </c>
      <c r="B13" s="143">
        <v>113141</v>
      </c>
      <c r="C13" s="144">
        <v>87304</v>
      </c>
      <c r="D13" s="145">
        <f t="shared" si="10"/>
        <v>0.7716389284167543</v>
      </c>
      <c r="E13" s="146">
        <v>0</v>
      </c>
      <c r="F13" s="144">
        <v>0</v>
      </c>
      <c r="G13" s="145" t="str">
        <f t="shared" si="11"/>
        <v/>
      </c>
      <c r="H13" s="147" t="str">
        <f t="shared" si="12"/>
        <v/>
      </c>
      <c r="I13" s="147" t="str">
        <f t="shared" si="13"/>
        <v/>
      </c>
      <c r="J13" s="148" t="str">
        <f t="shared" si="14"/>
        <v/>
      </c>
      <c r="K13" s="149">
        <v>646881</v>
      </c>
      <c r="L13" s="144">
        <v>512198</v>
      </c>
      <c r="M13" s="150">
        <f t="shared" si="15"/>
        <v>0.79179632729976612</v>
      </c>
      <c r="N13" s="146">
        <v>0</v>
      </c>
      <c r="O13" s="144">
        <v>0</v>
      </c>
      <c r="P13" s="145" t="str">
        <f t="shared" si="16"/>
        <v/>
      </c>
      <c r="Q13" s="147" t="str">
        <f t="shared" si="17"/>
        <v/>
      </c>
      <c r="R13" s="147" t="str">
        <f t="shared" si="18"/>
        <v/>
      </c>
      <c r="S13" s="262" t="str">
        <f t="shared" si="19"/>
        <v/>
      </c>
      <c r="T13" s="141"/>
    </row>
    <row r="14" spans="1:20" ht="16.5" x14ac:dyDescent="0.25">
      <c r="A14" s="142" t="s">
        <v>351</v>
      </c>
      <c r="B14" s="143">
        <v>110389</v>
      </c>
      <c r="C14" s="144">
        <v>96413</v>
      </c>
      <c r="D14" s="145">
        <f t="shared" si="10"/>
        <v>0.87339318229171381</v>
      </c>
      <c r="E14" s="146">
        <v>104298</v>
      </c>
      <c r="F14" s="144">
        <v>91079</v>
      </c>
      <c r="G14" s="145">
        <f t="shared" si="11"/>
        <v>0.87325739707376937</v>
      </c>
      <c r="H14" s="147">
        <f t="shared" si="12"/>
        <v>5.8399969318682965E-2</v>
      </c>
      <c r="I14" s="147">
        <f t="shared" si="13"/>
        <v>5.8564542869377068E-2</v>
      </c>
      <c r="J14" s="148">
        <f t="shared" si="14"/>
        <v>1.3578521794443965E-2</v>
      </c>
      <c r="K14" s="149">
        <v>1232191</v>
      </c>
      <c r="L14" s="144">
        <v>1034399</v>
      </c>
      <c r="M14" s="150">
        <f t="shared" si="15"/>
        <v>0.83947943135439229</v>
      </c>
      <c r="N14" s="146">
        <v>1238229</v>
      </c>
      <c r="O14" s="144">
        <v>1022976</v>
      </c>
      <c r="P14" s="145">
        <f t="shared" si="16"/>
        <v>0.82616058903482315</v>
      </c>
      <c r="Q14" s="147">
        <f t="shared" si="17"/>
        <v>-4.8763193238083868E-3</v>
      </c>
      <c r="R14" s="147">
        <f t="shared" si="18"/>
        <v>1.1166439877377421E-2</v>
      </c>
      <c r="S14" s="262">
        <f t="shared" si="19"/>
        <v>1.3318842319569146E-2</v>
      </c>
      <c r="T14" s="141"/>
    </row>
    <row r="15" spans="1:20" ht="16.5" x14ac:dyDescent="0.25">
      <c r="A15" s="142" t="s">
        <v>85</v>
      </c>
      <c r="B15" s="143">
        <v>30816</v>
      </c>
      <c r="C15" s="144">
        <v>24722</v>
      </c>
      <c r="D15" s="145">
        <f t="shared" si="10"/>
        <v>0.80224558670820356</v>
      </c>
      <c r="E15" s="146">
        <v>38340</v>
      </c>
      <c r="F15" s="144">
        <v>29936</v>
      </c>
      <c r="G15" s="145">
        <f t="shared" si="11"/>
        <v>0.78080333854981743</v>
      </c>
      <c r="H15" s="147">
        <f t="shared" si="12"/>
        <v>-0.1962441314553991</v>
      </c>
      <c r="I15" s="147">
        <f t="shared" si="13"/>
        <v>-0.17417156600748263</v>
      </c>
      <c r="J15" s="148">
        <f t="shared" si="14"/>
        <v>2.1442248158386135</v>
      </c>
      <c r="K15" s="149">
        <v>437934</v>
      </c>
      <c r="L15" s="144">
        <v>360223</v>
      </c>
      <c r="M15" s="150">
        <f t="shared" si="15"/>
        <v>0.82255088666328713</v>
      </c>
      <c r="N15" s="146">
        <v>468030</v>
      </c>
      <c r="O15" s="144">
        <v>377818</v>
      </c>
      <c r="P15" s="145">
        <f t="shared" si="16"/>
        <v>0.80725167190137381</v>
      </c>
      <c r="Q15" s="147">
        <f t="shared" si="17"/>
        <v>-6.4303570283956168E-2</v>
      </c>
      <c r="R15" s="147">
        <f t="shared" si="18"/>
        <v>-4.6570041660270234E-2</v>
      </c>
      <c r="S15" s="262">
        <f t="shared" si="19"/>
        <v>1.5299214761913316E-2</v>
      </c>
      <c r="T15" s="141"/>
    </row>
    <row r="16" spans="1:20" ht="16.5" x14ac:dyDescent="0.25">
      <c r="A16" s="142" t="s">
        <v>83</v>
      </c>
      <c r="B16" s="143">
        <v>7644</v>
      </c>
      <c r="C16" s="144">
        <v>5328</v>
      </c>
      <c r="D16" s="145">
        <f t="shared" si="10"/>
        <v>0.69701726844583989</v>
      </c>
      <c r="E16" s="146">
        <v>4998</v>
      </c>
      <c r="F16" s="144">
        <v>3135</v>
      </c>
      <c r="G16" s="145">
        <f t="shared" si="11"/>
        <v>0.62725090036014408</v>
      </c>
      <c r="H16" s="147">
        <f t="shared" si="12"/>
        <v>0.52941176470588225</v>
      </c>
      <c r="I16" s="147">
        <f t="shared" si="13"/>
        <v>0.69952153110047854</v>
      </c>
      <c r="J16" s="148">
        <f t="shared" si="14"/>
        <v>6.9766368085695802</v>
      </c>
      <c r="K16" s="149">
        <v>67032</v>
      </c>
      <c r="L16" s="144">
        <v>45197</v>
      </c>
      <c r="M16" s="150">
        <f t="shared" si="15"/>
        <v>0.67426005489915264</v>
      </c>
      <c r="N16" s="146">
        <v>51744</v>
      </c>
      <c r="O16" s="144">
        <v>36653</v>
      </c>
      <c r="P16" s="145">
        <f t="shared" si="16"/>
        <v>0.70835265924551638</v>
      </c>
      <c r="Q16" s="147">
        <f t="shared" si="17"/>
        <v>0.29545454545454541</v>
      </c>
      <c r="R16" s="147">
        <f t="shared" si="18"/>
        <v>0.23310506643385254</v>
      </c>
      <c r="S16" s="262">
        <f t="shared" si="19"/>
        <v>-3.4092604346363742E-2</v>
      </c>
      <c r="T16" s="141"/>
    </row>
    <row r="17" spans="1:19" ht="16.5" x14ac:dyDescent="0.25">
      <c r="A17" s="142" t="s">
        <v>352</v>
      </c>
      <c r="B17" s="143">
        <v>2923</v>
      </c>
      <c r="C17" s="144">
        <v>2178</v>
      </c>
      <c r="D17" s="145">
        <f t="shared" si="10"/>
        <v>0.74512487170715014</v>
      </c>
      <c r="E17" s="146">
        <v>2999</v>
      </c>
      <c r="F17" s="144">
        <v>2119</v>
      </c>
      <c r="G17" s="145">
        <f t="shared" si="11"/>
        <v>0.70656885628542843</v>
      </c>
      <c r="H17" s="147">
        <f t="shared" si="12"/>
        <v>-2.5341780593531205E-2</v>
      </c>
      <c r="I17" s="147">
        <f t="shared" si="13"/>
        <v>2.7843322321849939E-2</v>
      </c>
      <c r="J17" s="148">
        <f t="shared" si="14"/>
        <v>3.8556015421721712</v>
      </c>
      <c r="K17" s="149">
        <v>29403</v>
      </c>
      <c r="L17" s="144">
        <v>19175</v>
      </c>
      <c r="M17" s="150">
        <f t="shared" si="15"/>
        <v>0.65214433901302593</v>
      </c>
      <c r="N17" s="146">
        <v>28950</v>
      </c>
      <c r="O17" s="144">
        <v>18988</v>
      </c>
      <c r="P17" s="145">
        <f t="shared" si="16"/>
        <v>0.65588946459412778</v>
      </c>
      <c r="Q17" s="147">
        <f t="shared" si="17"/>
        <v>1.5647668393782288E-2</v>
      </c>
      <c r="R17" s="147">
        <f t="shared" si="18"/>
        <v>9.8483252580576774E-3</v>
      </c>
      <c r="S17" s="262">
        <f t="shared" si="19"/>
        <v>-3.7451255811018491E-3</v>
      </c>
    </row>
    <row r="18" spans="1:19" ht="16.5" x14ac:dyDescent="0.25">
      <c r="A18" s="142" t="s">
        <v>354</v>
      </c>
      <c r="B18" s="143">
        <v>0</v>
      </c>
      <c r="C18" s="144">
        <v>0</v>
      </c>
      <c r="D18" s="145" t="str">
        <f t="shared" si="10"/>
        <v/>
      </c>
      <c r="E18" s="146">
        <v>18944</v>
      </c>
      <c r="F18" s="144">
        <v>15065</v>
      </c>
      <c r="G18" s="145">
        <f t="shared" si="11"/>
        <v>0.79523859797297303</v>
      </c>
      <c r="H18" s="147">
        <f t="shared" si="12"/>
        <v>-1</v>
      </c>
      <c r="I18" s="147">
        <f t="shared" si="13"/>
        <v>-1</v>
      </c>
      <c r="J18" s="148" t="str">
        <f t="shared" si="14"/>
        <v/>
      </c>
      <c r="K18" s="149">
        <v>56971</v>
      </c>
      <c r="L18" s="144">
        <v>43129</v>
      </c>
      <c r="M18" s="150">
        <f t="shared" si="15"/>
        <v>0.75703428059890121</v>
      </c>
      <c r="N18" s="146">
        <v>243226</v>
      </c>
      <c r="O18" s="144">
        <v>176631</v>
      </c>
      <c r="P18" s="145">
        <f t="shared" si="16"/>
        <v>0.72620114625903476</v>
      </c>
      <c r="Q18" s="147">
        <f t="shared" si="17"/>
        <v>-0.76576928453372584</v>
      </c>
      <c r="R18" s="147">
        <f t="shared" si="18"/>
        <v>-0.75582428905458277</v>
      </c>
      <c r="S18" s="262">
        <f t="shared" si="19"/>
        <v>3.0833134339866453E-2</v>
      </c>
    </row>
    <row r="19" spans="1:19" ht="16.5" x14ac:dyDescent="0.25">
      <c r="A19" s="142" t="s">
        <v>443</v>
      </c>
      <c r="B19" s="143">
        <v>0</v>
      </c>
      <c r="C19" s="144">
        <v>0</v>
      </c>
      <c r="D19" s="145" t="str">
        <f t="shared" si="10"/>
        <v/>
      </c>
      <c r="E19" s="146">
        <v>0</v>
      </c>
      <c r="F19" s="144">
        <v>0</v>
      </c>
      <c r="G19" s="145" t="str">
        <f t="shared" si="11"/>
        <v/>
      </c>
      <c r="H19" s="147" t="str">
        <f t="shared" si="12"/>
        <v/>
      </c>
      <c r="I19" s="147" t="str">
        <f t="shared" si="13"/>
        <v/>
      </c>
      <c r="J19" s="148" t="str">
        <f t="shared" si="14"/>
        <v/>
      </c>
      <c r="K19" s="149">
        <v>0</v>
      </c>
      <c r="L19" s="144">
        <v>0</v>
      </c>
      <c r="M19" s="150" t="str">
        <f t="shared" si="15"/>
        <v/>
      </c>
      <c r="N19" s="146">
        <v>118</v>
      </c>
      <c r="O19" s="144">
        <v>55</v>
      </c>
      <c r="P19" s="145">
        <f t="shared" si="16"/>
        <v>0.46610169491525422</v>
      </c>
      <c r="Q19" s="147">
        <f t="shared" si="17"/>
        <v>-1</v>
      </c>
      <c r="R19" s="147">
        <f t="shared" si="18"/>
        <v>-1</v>
      </c>
      <c r="S19" s="262" t="str">
        <f t="shared" si="19"/>
        <v/>
      </c>
    </row>
    <row r="20" spans="1:19" ht="16.5" x14ac:dyDescent="0.25">
      <c r="A20" s="142" t="s">
        <v>353</v>
      </c>
      <c r="B20" s="143">
        <v>0</v>
      </c>
      <c r="C20" s="144">
        <v>0</v>
      </c>
      <c r="D20" s="145" t="str">
        <f t="shared" si="10"/>
        <v/>
      </c>
      <c r="E20" s="146">
        <v>3344</v>
      </c>
      <c r="F20" s="144">
        <v>1641</v>
      </c>
      <c r="G20" s="145">
        <f t="shared" si="11"/>
        <v>0.49072966507177035</v>
      </c>
      <c r="H20" s="147">
        <f t="shared" si="12"/>
        <v>-1</v>
      </c>
      <c r="I20" s="147">
        <f t="shared" si="13"/>
        <v>-1</v>
      </c>
      <c r="J20" s="148" t="str">
        <f t="shared" si="14"/>
        <v/>
      </c>
      <c r="K20" s="149">
        <v>8037</v>
      </c>
      <c r="L20" s="144">
        <v>4074</v>
      </c>
      <c r="M20" s="150">
        <f t="shared" si="15"/>
        <v>0.50690556177678237</v>
      </c>
      <c r="N20" s="146">
        <v>22021</v>
      </c>
      <c r="O20" s="144">
        <v>10544</v>
      </c>
      <c r="P20" s="145">
        <f t="shared" si="16"/>
        <v>0.47881567594568819</v>
      </c>
      <c r="Q20" s="147">
        <f t="shared" si="17"/>
        <v>-0.63503019844693709</v>
      </c>
      <c r="R20" s="147">
        <f t="shared" si="18"/>
        <v>-0.61361911987860396</v>
      </c>
      <c r="S20" s="262">
        <f t="shared" si="19"/>
        <v>2.8089885831094175E-2</v>
      </c>
    </row>
    <row r="21" spans="1:19" ht="16.5" x14ac:dyDescent="0.25">
      <c r="A21" s="142" t="s">
        <v>444</v>
      </c>
      <c r="B21" s="143">
        <v>0</v>
      </c>
      <c r="C21" s="144">
        <v>0</v>
      </c>
      <c r="D21" s="145" t="str">
        <f t="shared" si="10"/>
        <v/>
      </c>
      <c r="E21" s="146">
        <v>0</v>
      </c>
      <c r="F21" s="144">
        <v>0</v>
      </c>
      <c r="G21" s="145" t="str">
        <f t="shared" si="11"/>
        <v/>
      </c>
      <c r="H21" s="147" t="str">
        <f t="shared" si="12"/>
        <v/>
      </c>
      <c r="I21" s="147" t="str">
        <f t="shared" si="13"/>
        <v/>
      </c>
      <c r="J21" s="148" t="str">
        <f t="shared" si="14"/>
        <v/>
      </c>
      <c r="K21" s="149">
        <v>90</v>
      </c>
      <c r="L21" s="144">
        <v>73</v>
      </c>
      <c r="M21" s="150">
        <f t="shared" si="15"/>
        <v>0.81111111111111112</v>
      </c>
      <c r="N21" s="146">
        <v>120</v>
      </c>
      <c r="O21" s="144">
        <v>83</v>
      </c>
      <c r="P21" s="145">
        <f t="shared" si="16"/>
        <v>0.69166666666666665</v>
      </c>
      <c r="Q21" s="147">
        <f t="shared" si="17"/>
        <v>-0.25</v>
      </c>
      <c r="R21" s="147">
        <f t="shared" si="18"/>
        <v>-0.12048192771084343</v>
      </c>
      <c r="S21" s="262">
        <f t="shared" si="19"/>
        <v>0.11944444444444446</v>
      </c>
    </row>
    <row r="22" spans="1:19" ht="16.5" x14ac:dyDescent="0.25">
      <c r="A22" s="142" t="s">
        <v>99</v>
      </c>
      <c r="B22" s="143">
        <v>0</v>
      </c>
      <c r="C22" s="144">
        <v>0</v>
      </c>
      <c r="D22" s="145" t="str">
        <f t="shared" si="10"/>
        <v/>
      </c>
      <c r="E22" s="146">
        <v>144</v>
      </c>
      <c r="F22" s="144">
        <v>67</v>
      </c>
      <c r="G22" s="145">
        <f t="shared" si="11"/>
        <v>0.46527777777777779</v>
      </c>
      <c r="H22" s="147">
        <f t="shared" si="12"/>
        <v>-1</v>
      </c>
      <c r="I22" s="147">
        <f t="shared" si="13"/>
        <v>-1</v>
      </c>
      <c r="J22" s="148" t="str">
        <f t="shared" si="14"/>
        <v/>
      </c>
      <c r="K22" s="149">
        <v>432</v>
      </c>
      <c r="L22" s="144">
        <v>151</v>
      </c>
      <c r="M22" s="150">
        <f t="shared" si="15"/>
        <v>0.34953703703703703</v>
      </c>
      <c r="N22" s="146">
        <v>2880</v>
      </c>
      <c r="O22" s="144">
        <v>1059</v>
      </c>
      <c r="P22" s="145">
        <f t="shared" si="16"/>
        <v>0.36770833333333336</v>
      </c>
      <c r="Q22" s="147">
        <f t="shared" si="17"/>
        <v>-0.85</v>
      </c>
      <c r="R22" s="147">
        <f t="shared" si="18"/>
        <v>-0.85741265344664774</v>
      </c>
      <c r="S22" s="262">
        <f t="shared" si="19"/>
        <v>-1.8171296296296324E-2</v>
      </c>
    </row>
    <row r="23" spans="1:19" ht="16.5" x14ac:dyDescent="0.25">
      <c r="A23" s="142" t="s">
        <v>445</v>
      </c>
      <c r="B23" s="143">
        <v>0</v>
      </c>
      <c r="C23" s="144">
        <v>0</v>
      </c>
      <c r="D23" s="145" t="str">
        <f t="shared" si="10"/>
        <v/>
      </c>
      <c r="E23" s="146">
        <v>0</v>
      </c>
      <c r="F23" s="144">
        <v>0</v>
      </c>
      <c r="G23" s="145" t="str">
        <f t="shared" si="11"/>
        <v/>
      </c>
      <c r="H23" s="147" t="str">
        <f t="shared" si="12"/>
        <v/>
      </c>
      <c r="I23" s="147" t="str">
        <f t="shared" si="13"/>
        <v/>
      </c>
      <c r="J23" s="148" t="str">
        <f t="shared" si="14"/>
        <v/>
      </c>
      <c r="K23" s="149">
        <v>0</v>
      </c>
      <c r="L23" s="144">
        <v>0</v>
      </c>
      <c r="M23" s="150" t="str">
        <f t="shared" si="15"/>
        <v/>
      </c>
      <c r="N23" s="146">
        <v>120</v>
      </c>
      <c r="O23" s="144">
        <v>52</v>
      </c>
      <c r="P23" s="145">
        <f t="shared" si="16"/>
        <v>0.43333333333333335</v>
      </c>
      <c r="Q23" s="147">
        <f t="shared" si="17"/>
        <v>-1</v>
      </c>
      <c r="R23" s="147">
        <f t="shared" si="18"/>
        <v>-1</v>
      </c>
      <c r="S23" s="262" t="str">
        <f t="shared" si="19"/>
        <v/>
      </c>
    </row>
    <row r="24" spans="1:19" ht="16.5" x14ac:dyDescent="0.25">
      <c r="A24" s="142" t="s">
        <v>403</v>
      </c>
      <c r="B24" s="143">
        <v>0</v>
      </c>
      <c r="C24" s="144">
        <v>0</v>
      </c>
      <c r="D24" s="145" t="str">
        <f t="shared" si="10"/>
        <v/>
      </c>
      <c r="E24" s="146">
        <v>0</v>
      </c>
      <c r="F24" s="144">
        <v>0</v>
      </c>
      <c r="G24" s="145" t="str">
        <f t="shared" si="11"/>
        <v/>
      </c>
      <c r="H24" s="147" t="str">
        <f t="shared" si="12"/>
        <v/>
      </c>
      <c r="I24" s="147" t="str">
        <f t="shared" si="13"/>
        <v/>
      </c>
      <c r="J24" s="148" t="str">
        <f t="shared" si="14"/>
        <v/>
      </c>
      <c r="K24" s="149">
        <v>0</v>
      </c>
      <c r="L24" s="144">
        <v>0</v>
      </c>
      <c r="M24" s="150" t="str">
        <f t="shared" si="15"/>
        <v/>
      </c>
      <c r="N24" s="146">
        <v>80</v>
      </c>
      <c r="O24" s="144">
        <v>50</v>
      </c>
      <c r="P24" s="145">
        <f t="shared" si="16"/>
        <v>0.625</v>
      </c>
      <c r="Q24" s="147">
        <f t="shared" si="17"/>
        <v>-1</v>
      </c>
      <c r="R24" s="147">
        <f t="shared" si="18"/>
        <v>-1</v>
      </c>
      <c r="S24" s="262" t="str">
        <f t="shared" si="19"/>
        <v/>
      </c>
    </row>
    <row r="25" spans="1:19" ht="16.5" x14ac:dyDescent="0.25">
      <c r="A25" s="142" t="s">
        <v>91</v>
      </c>
      <c r="B25" s="143">
        <v>0</v>
      </c>
      <c r="C25" s="144">
        <v>0</v>
      </c>
      <c r="D25" s="145" t="str">
        <f t="shared" si="10"/>
        <v/>
      </c>
      <c r="E25" s="146">
        <v>0</v>
      </c>
      <c r="F25" s="144">
        <v>0</v>
      </c>
      <c r="G25" s="145" t="str">
        <f t="shared" si="11"/>
        <v/>
      </c>
      <c r="H25" s="147" t="str">
        <f t="shared" si="12"/>
        <v/>
      </c>
      <c r="I25" s="147" t="str">
        <f t="shared" si="13"/>
        <v/>
      </c>
      <c r="J25" s="148" t="str">
        <f t="shared" si="14"/>
        <v/>
      </c>
      <c r="K25" s="149">
        <v>0</v>
      </c>
      <c r="L25" s="144">
        <v>0</v>
      </c>
      <c r="M25" s="150" t="str">
        <f t="shared" si="15"/>
        <v/>
      </c>
      <c r="N25" s="146">
        <v>150</v>
      </c>
      <c r="O25" s="144">
        <v>123</v>
      </c>
      <c r="P25" s="145">
        <f t="shared" si="16"/>
        <v>0.82</v>
      </c>
      <c r="Q25" s="147">
        <f t="shared" si="17"/>
        <v>-1</v>
      </c>
      <c r="R25" s="147">
        <f t="shared" si="18"/>
        <v>-1</v>
      </c>
      <c r="S25" s="262" t="str">
        <f t="shared" si="19"/>
        <v/>
      </c>
    </row>
    <row r="26" spans="1:19" ht="16.5" x14ac:dyDescent="0.25">
      <c r="A26" s="142" t="s">
        <v>357</v>
      </c>
      <c r="B26" s="143">
        <v>0</v>
      </c>
      <c r="C26" s="144">
        <v>0</v>
      </c>
      <c r="D26" s="145" t="str">
        <f t="shared" si="10"/>
        <v/>
      </c>
      <c r="E26" s="146">
        <v>370</v>
      </c>
      <c r="F26" s="144">
        <v>279</v>
      </c>
      <c r="G26" s="145">
        <f t="shared" si="11"/>
        <v>0.75405405405405401</v>
      </c>
      <c r="H26" s="147">
        <f t="shared" si="12"/>
        <v>-1</v>
      </c>
      <c r="I26" s="147">
        <f t="shared" si="13"/>
        <v>-1</v>
      </c>
      <c r="J26" s="148" t="str">
        <f t="shared" si="14"/>
        <v/>
      </c>
      <c r="K26" s="149">
        <v>0</v>
      </c>
      <c r="L26" s="144">
        <v>0</v>
      </c>
      <c r="M26" s="150" t="str">
        <f t="shared" si="15"/>
        <v/>
      </c>
      <c r="N26" s="146">
        <v>370</v>
      </c>
      <c r="O26" s="144">
        <v>279</v>
      </c>
      <c r="P26" s="145">
        <f t="shared" si="16"/>
        <v>0.75405405405405401</v>
      </c>
      <c r="Q26" s="147">
        <f t="shared" si="17"/>
        <v>-1</v>
      </c>
      <c r="R26" s="147">
        <f t="shared" si="18"/>
        <v>-1</v>
      </c>
      <c r="S26" s="262" t="str">
        <f t="shared" si="19"/>
        <v/>
      </c>
    </row>
    <row r="27" spans="1:19" ht="16.5" x14ac:dyDescent="0.25">
      <c r="A27" s="142" t="s">
        <v>446</v>
      </c>
      <c r="B27" s="143">
        <v>0</v>
      </c>
      <c r="C27" s="144">
        <v>0</v>
      </c>
      <c r="D27" s="145" t="str">
        <f t="shared" si="10"/>
        <v/>
      </c>
      <c r="E27" s="146">
        <v>0</v>
      </c>
      <c r="F27" s="144">
        <v>0</v>
      </c>
      <c r="G27" s="145" t="str">
        <f t="shared" si="11"/>
        <v/>
      </c>
      <c r="H27" s="147" t="str">
        <f t="shared" si="12"/>
        <v/>
      </c>
      <c r="I27" s="147" t="str">
        <f t="shared" si="13"/>
        <v/>
      </c>
      <c r="J27" s="148" t="str">
        <f t="shared" si="14"/>
        <v/>
      </c>
      <c r="K27" s="149">
        <v>1346</v>
      </c>
      <c r="L27" s="144">
        <v>439</v>
      </c>
      <c r="M27" s="150">
        <f t="shared" si="15"/>
        <v>0.3261515601783061</v>
      </c>
      <c r="N27" s="146">
        <v>0</v>
      </c>
      <c r="O27" s="144">
        <v>0</v>
      </c>
      <c r="P27" s="145" t="str">
        <f t="shared" si="16"/>
        <v/>
      </c>
      <c r="Q27" s="147" t="str">
        <f t="shared" si="17"/>
        <v/>
      </c>
      <c r="R27" s="147" t="str">
        <f t="shared" si="18"/>
        <v/>
      </c>
      <c r="S27" s="262" t="str">
        <f t="shared" si="19"/>
        <v/>
      </c>
    </row>
    <row r="28" spans="1:19" ht="16.5" x14ac:dyDescent="0.25">
      <c r="A28" s="142" t="s">
        <v>447</v>
      </c>
      <c r="B28" s="143">
        <v>0</v>
      </c>
      <c r="C28" s="144">
        <v>0</v>
      </c>
      <c r="D28" s="145" t="str">
        <f t="shared" si="10"/>
        <v/>
      </c>
      <c r="E28" s="146">
        <v>0</v>
      </c>
      <c r="F28" s="144">
        <v>0</v>
      </c>
      <c r="G28" s="145" t="str">
        <f t="shared" si="11"/>
        <v/>
      </c>
      <c r="H28" s="147" t="str">
        <f t="shared" si="12"/>
        <v/>
      </c>
      <c r="I28" s="147" t="str">
        <f t="shared" si="13"/>
        <v/>
      </c>
      <c r="J28" s="148" t="str">
        <f t="shared" si="14"/>
        <v/>
      </c>
      <c r="K28" s="149">
        <v>0</v>
      </c>
      <c r="L28" s="144">
        <v>0</v>
      </c>
      <c r="M28" s="150" t="str">
        <f t="shared" si="15"/>
        <v/>
      </c>
      <c r="N28" s="146">
        <v>50</v>
      </c>
      <c r="O28" s="144">
        <v>30</v>
      </c>
      <c r="P28" s="145">
        <f t="shared" si="16"/>
        <v>0.6</v>
      </c>
      <c r="Q28" s="147">
        <f t="shared" si="17"/>
        <v>-1</v>
      </c>
      <c r="R28" s="147">
        <f t="shared" si="18"/>
        <v>-1</v>
      </c>
      <c r="S28" s="262" t="str">
        <f t="shared" si="19"/>
        <v/>
      </c>
    </row>
    <row r="29" spans="1:19" ht="17.25" thickBot="1" x14ac:dyDescent="0.3">
      <c r="A29" s="151" t="s">
        <v>355</v>
      </c>
      <c r="B29" s="152">
        <v>0</v>
      </c>
      <c r="C29" s="265">
        <v>0</v>
      </c>
      <c r="D29" s="153" t="str">
        <f t="shared" si="10"/>
        <v/>
      </c>
      <c r="E29" s="154">
        <v>152</v>
      </c>
      <c r="F29" s="265">
        <v>96</v>
      </c>
      <c r="G29" s="153">
        <f t="shared" si="11"/>
        <v>0.63157894736842102</v>
      </c>
      <c r="H29" s="155">
        <f t="shared" si="12"/>
        <v>-1</v>
      </c>
      <c r="I29" s="155">
        <f t="shared" si="13"/>
        <v>-1</v>
      </c>
      <c r="J29" s="156" t="str">
        <f t="shared" si="14"/>
        <v/>
      </c>
      <c r="K29" s="157">
        <v>760</v>
      </c>
      <c r="L29" s="265">
        <v>397</v>
      </c>
      <c r="M29" s="158">
        <f t="shared" si="15"/>
        <v>0.52236842105263159</v>
      </c>
      <c r="N29" s="154">
        <v>5662</v>
      </c>
      <c r="O29" s="265">
        <v>3185</v>
      </c>
      <c r="P29" s="153">
        <f t="shared" si="16"/>
        <v>0.562522077004592</v>
      </c>
      <c r="Q29" s="155">
        <f t="shared" si="17"/>
        <v>-0.86577181208053688</v>
      </c>
      <c r="R29" s="155">
        <f t="shared" si="18"/>
        <v>-0.87535321821036105</v>
      </c>
      <c r="S29" s="263">
        <f t="shared" si="19"/>
        <v>-4.015365595196041E-2</v>
      </c>
    </row>
    <row r="30" spans="1:19" ht="15.75" thickTop="1" x14ac:dyDescent="0.25"/>
    <row r="44" spans="4:4" ht="15.75" thickBot="1" x14ac:dyDescent="0.3"/>
    <row r="45" spans="4:4" ht="15.75" thickTop="1" x14ac:dyDescent="0.25">
      <c r="D45" s="185"/>
    </row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H8:J11 Q8:S11 H13:J15 Q13:S15 Q19:S26 H17:J26">
    <cfRule type="cellIs" dxfId="134" priority="29" stopIfTrue="1" operator="lessThan">
      <formula>0</formula>
    </cfRule>
    <cfRule type="cellIs" dxfId="133" priority="30" stopIfTrue="1" operator="greaterThanOrEqual">
      <formula>0</formula>
    </cfRule>
  </conditionalFormatting>
  <conditionalFormatting sqref="H12:J12">
    <cfRule type="cellIs" dxfId="132" priority="23" stopIfTrue="1" operator="lessThan">
      <formula>0</formula>
    </cfRule>
    <cfRule type="cellIs" dxfId="131" priority="24" stopIfTrue="1" operator="greaterThanOrEqual">
      <formula>0</formula>
    </cfRule>
  </conditionalFormatting>
  <conditionalFormatting sqref="Q12:S12">
    <cfRule type="cellIs" dxfId="130" priority="21" stopIfTrue="1" operator="lessThan">
      <formula>0</formula>
    </cfRule>
    <cfRule type="cellIs" dxfId="129" priority="22" stopIfTrue="1" operator="greaterThanOrEqual">
      <formula>0</formula>
    </cfRule>
  </conditionalFormatting>
  <conditionalFormatting sqref="H16:J16 Q16:S16">
    <cfRule type="cellIs" dxfId="128" priority="17" stopIfTrue="1" operator="lessThan">
      <formula>0</formula>
    </cfRule>
    <cfRule type="cellIs" dxfId="127" priority="18" stopIfTrue="1" operator="greaterThanOrEqual">
      <formula>0</formula>
    </cfRule>
  </conditionalFormatting>
  <conditionalFormatting sqref="Q17:S18">
    <cfRule type="cellIs" dxfId="126" priority="13" stopIfTrue="1" operator="lessThan">
      <formula>0</formula>
    </cfRule>
    <cfRule type="cellIs" dxfId="125" priority="14" stopIfTrue="1" operator="greaterThanOrEqual">
      <formula>0</formula>
    </cfRule>
  </conditionalFormatting>
  <conditionalFormatting sqref="Q27:S29 H27:J29">
    <cfRule type="cellIs" dxfId="124" priority="1" stopIfTrue="1" operator="lessThan">
      <formula>0</formula>
    </cfRule>
    <cfRule type="cellIs" dxfId="123" priority="2" stopIfTrue="1" operator="greaterThanOrEqual">
      <formula>0</formula>
    </cfRule>
  </conditionalFormatting>
  <hyperlinks>
    <hyperlink ref="A1:B1" location="INDICE!A1" display="Volver al Indice" xr:uid="{039ECA1B-F632-4C4D-AA71-8D57CC697EC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C3F9-3FDB-4F28-BB25-292E5D66561A}">
  <dimension ref="A1:T75"/>
  <sheetViews>
    <sheetView topLeftCell="A49" zoomScale="90" zoomScaleNormal="90" workbookViewId="0">
      <selection activeCell="O16" sqref="O16"/>
    </sheetView>
  </sheetViews>
  <sheetFormatPr baseColWidth="10" defaultRowHeight="15" x14ac:dyDescent="0.25"/>
  <cols>
    <col min="1" max="1" width="30.28515625" style="109" customWidth="1"/>
    <col min="2" max="3" width="11.140625" style="109" bestFit="1" customWidth="1"/>
    <col min="4" max="4" width="8.42578125" style="109" customWidth="1"/>
    <col min="5" max="5" width="11.140625" style="109" bestFit="1" customWidth="1"/>
    <col min="6" max="6" width="10.28515625" style="109" customWidth="1"/>
    <col min="7" max="7" width="8.28515625" style="109" customWidth="1"/>
    <col min="8" max="8" width="9.140625" style="109" bestFit="1" customWidth="1"/>
    <col min="9" max="9" width="9.42578125" style="109" customWidth="1"/>
    <col min="10" max="10" width="8.42578125" style="109" bestFit="1" customWidth="1"/>
    <col min="11" max="11" width="11.85546875" style="109" customWidth="1"/>
    <col min="12" max="12" width="11.28515625" style="109" bestFit="1" customWidth="1"/>
    <col min="13" max="13" width="8.5703125" style="109" bestFit="1" customWidth="1"/>
    <col min="14" max="14" width="11.28515625" style="109" bestFit="1" customWidth="1"/>
    <col min="15" max="15" width="11.140625" style="109" bestFit="1" customWidth="1"/>
    <col min="16" max="16" width="8.5703125" style="109" bestFit="1" customWidth="1"/>
    <col min="17" max="17" width="10.42578125" style="109" bestFit="1" customWidth="1"/>
    <col min="18" max="18" width="10.85546875" style="109" customWidth="1"/>
    <col min="19" max="19" width="8.7109375" style="109" bestFit="1" customWidth="1"/>
    <col min="20" max="20" width="11.42578125" style="109"/>
  </cols>
  <sheetData>
    <row r="1" spans="1:20" ht="15.75" x14ac:dyDescent="0.25">
      <c r="A1" s="366" t="s">
        <v>25</v>
      </c>
      <c r="B1" s="366"/>
    </row>
    <row r="2" spans="1:20" ht="15.75" thickBot="1" x14ac:dyDescent="0.3"/>
    <row r="3" spans="1:20" ht="18.75" thickTop="1" x14ac:dyDescent="0.25">
      <c r="A3" s="351" t="s">
        <v>81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3"/>
    </row>
    <row r="4" spans="1:20" ht="18.75" thickBot="1" x14ac:dyDescent="0.3">
      <c r="A4" s="354" t="s">
        <v>71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6"/>
    </row>
    <row r="5" spans="1:20" ht="16.5" thickTop="1" thickBot="1" x14ac:dyDescent="0.3">
      <c r="A5" s="357" t="s">
        <v>72</v>
      </c>
      <c r="B5" s="359" t="s">
        <v>73</v>
      </c>
      <c r="C5" s="359"/>
      <c r="D5" s="359"/>
      <c r="E5" s="359"/>
      <c r="F5" s="359"/>
      <c r="G5" s="359"/>
      <c r="H5" s="359"/>
      <c r="I5" s="359"/>
      <c r="J5" s="360"/>
      <c r="K5" s="361" t="s">
        <v>74</v>
      </c>
      <c r="L5" s="359"/>
      <c r="M5" s="359"/>
      <c r="N5" s="359"/>
      <c r="O5" s="359"/>
      <c r="P5" s="359"/>
      <c r="Q5" s="359"/>
      <c r="R5" s="359"/>
      <c r="S5" s="360"/>
    </row>
    <row r="6" spans="1:20" ht="16.5" x14ac:dyDescent="0.25">
      <c r="A6" s="358"/>
      <c r="B6" s="367" t="s">
        <v>625</v>
      </c>
      <c r="C6" s="345"/>
      <c r="D6" s="346"/>
      <c r="E6" s="367" t="s">
        <v>626</v>
      </c>
      <c r="F6" s="345"/>
      <c r="G6" s="346"/>
      <c r="H6" s="347" t="s">
        <v>75</v>
      </c>
      <c r="I6" s="348"/>
      <c r="J6" s="349"/>
      <c r="K6" s="364" t="s">
        <v>627</v>
      </c>
      <c r="L6" s="345"/>
      <c r="M6" s="365"/>
      <c r="N6" s="344" t="s">
        <v>628</v>
      </c>
      <c r="O6" s="345"/>
      <c r="P6" s="346"/>
      <c r="Q6" s="347" t="s">
        <v>75</v>
      </c>
      <c r="R6" s="348"/>
      <c r="S6" s="349"/>
      <c r="T6" s="110"/>
    </row>
    <row r="7" spans="1:20" ht="26.25" thickBot="1" x14ac:dyDescent="0.3">
      <c r="A7" s="358"/>
      <c r="B7" s="111" t="s">
        <v>50</v>
      </c>
      <c r="C7" s="112" t="s">
        <v>76</v>
      </c>
      <c r="D7" s="113" t="s">
        <v>77</v>
      </c>
      <c r="E7" s="114" t="s">
        <v>50</v>
      </c>
      <c r="F7" s="112" t="s">
        <v>76</v>
      </c>
      <c r="G7" s="113" t="s">
        <v>77</v>
      </c>
      <c r="H7" s="115" t="s">
        <v>78</v>
      </c>
      <c r="I7" s="115" t="s">
        <v>79</v>
      </c>
      <c r="J7" s="113" t="s">
        <v>77</v>
      </c>
      <c r="K7" s="116" t="s">
        <v>50</v>
      </c>
      <c r="L7" s="112" t="s">
        <v>76</v>
      </c>
      <c r="M7" s="117" t="s">
        <v>77</v>
      </c>
      <c r="N7" s="114" t="s">
        <v>50</v>
      </c>
      <c r="O7" s="118" t="s">
        <v>79</v>
      </c>
      <c r="P7" s="119" t="s">
        <v>77</v>
      </c>
      <c r="Q7" s="115" t="s">
        <v>78</v>
      </c>
      <c r="R7" s="115" t="s">
        <v>79</v>
      </c>
      <c r="S7" s="120" t="s">
        <v>77</v>
      </c>
      <c r="T7" s="121"/>
    </row>
    <row r="8" spans="1:20" ht="18" thickTop="1" thickBot="1" x14ac:dyDescent="0.3">
      <c r="A8" s="122" t="s">
        <v>80</v>
      </c>
      <c r="B8" s="123">
        <f>SUM(B9:B100)</f>
        <v>1481654</v>
      </c>
      <c r="C8" s="123">
        <f>SUM(C9:C100)</f>
        <v>1201803</v>
      </c>
      <c r="D8" s="125">
        <f>IFERROR(C8/B8,"")</f>
        <v>0.81112256977674946</v>
      </c>
      <c r="E8" s="126">
        <f>SUM(E9:E100)</f>
        <v>1511746</v>
      </c>
      <c r="F8" s="126">
        <f>SUM(F9:F100)</f>
        <v>1243571</v>
      </c>
      <c r="G8" s="125">
        <f>IFERROR(F8/E8,"")</f>
        <v>0.82260578165908826</v>
      </c>
      <c r="H8" s="127">
        <f>IFERROR(B8/E8-1,"")</f>
        <v>-1.9905460308808465E-2</v>
      </c>
      <c r="I8" s="127">
        <f>IFERROR(C8/F8-1,"")</f>
        <v>-3.3587145406253405E-2</v>
      </c>
      <c r="J8" s="264">
        <f>IFERROR(D8-G8,"")</f>
        <v>-1.1483211882338806E-2</v>
      </c>
      <c r="K8" s="293">
        <f>SUM(K9:K100)</f>
        <v>17299538</v>
      </c>
      <c r="L8" s="124">
        <f>SUM(L9:L100)</f>
        <v>14175886</v>
      </c>
      <c r="M8" s="130">
        <f>IFERROR(L8/K8,"")</f>
        <v>0.81943725896032604</v>
      </c>
      <c r="N8" s="292">
        <f>SUM(N9:N100)</f>
        <v>16377691</v>
      </c>
      <c r="O8" s="124">
        <f>SUM(O9:O100)</f>
        <v>13592856</v>
      </c>
      <c r="P8" s="125">
        <f>IFERROR(O8/N8,"")</f>
        <v>0.8299616838539694</v>
      </c>
      <c r="Q8" s="127">
        <f>IFERROR(K8/N8-1,"")</f>
        <v>5.6286750067515712E-2</v>
      </c>
      <c r="R8" s="127">
        <f>IFERROR(L8/O8-1,"")</f>
        <v>4.289238405821405E-2</v>
      </c>
      <c r="S8" s="264">
        <f>IFERROR(M8-P8,"")</f>
        <v>-1.0524424893643358E-2</v>
      </c>
      <c r="T8" s="131"/>
    </row>
    <row r="9" spans="1:20" ht="17.25" thickTop="1" x14ac:dyDescent="0.25">
      <c r="A9" s="132" t="s">
        <v>84</v>
      </c>
      <c r="B9" s="133">
        <v>535739</v>
      </c>
      <c r="C9" s="134">
        <v>448185</v>
      </c>
      <c r="D9" s="135">
        <f t="shared" ref="D9:D72" si="0">IFERROR(C9/B9,"")</f>
        <v>0.83657340608019948</v>
      </c>
      <c r="E9" s="136">
        <v>530314</v>
      </c>
      <c r="F9" s="134">
        <v>455337</v>
      </c>
      <c r="G9" s="135">
        <f t="shared" ref="G9:G72" si="1">IFERROR(F9/E9,"")</f>
        <v>0.85861772459335417</v>
      </c>
      <c r="H9" s="137">
        <f t="shared" ref="H9:H72" si="2">IFERROR(B9/E9-1,"")</f>
        <v>1.0229788389520156E-2</v>
      </c>
      <c r="I9" s="137">
        <f t="shared" ref="I9:I72" si="3">IFERROR(C9/F9-1,"")</f>
        <v>-1.5707047747053227E-2</v>
      </c>
      <c r="J9" s="261">
        <f t="shared" ref="J9:J72" si="4">IFERROR(D9-G9,"")</f>
        <v>-2.2044318513154693E-2</v>
      </c>
      <c r="K9" s="139">
        <v>6102382</v>
      </c>
      <c r="L9" s="134">
        <v>5217618</v>
      </c>
      <c r="M9" s="140">
        <f t="shared" ref="M9:M72" si="5">IFERROR(L9/K9,"")</f>
        <v>0.85501333741479968</v>
      </c>
      <c r="N9" s="136">
        <v>5569625</v>
      </c>
      <c r="O9" s="134">
        <v>4867023</v>
      </c>
      <c r="P9" s="135">
        <f t="shared" ref="P9:P72" si="6">IFERROR(O9/N9,"")</f>
        <v>0.87385111205871135</v>
      </c>
      <c r="Q9" s="137">
        <f t="shared" ref="Q9:Q72" si="7">IFERROR(K9/N9-1,"")</f>
        <v>9.565401620396341E-2</v>
      </c>
      <c r="R9" s="137">
        <f t="shared" ref="R9:R72" si="8">IFERROR(L9/O9-1,"")</f>
        <v>7.2034794164728577E-2</v>
      </c>
      <c r="S9" s="261">
        <f t="shared" ref="S9:S72" si="9">IFERROR(M9-P9,"")</f>
        <v>-1.8837774643911676E-2</v>
      </c>
      <c r="T9" s="141"/>
    </row>
    <row r="10" spans="1:20" ht="16.5" x14ac:dyDescent="0.25">
      <c r="A10" s="142" t="s">
        <v>85</v>
      </c>
      <c r="B10" s="143">
        <v>210604</v>
      </c>
      <c r="C10" s="144">
        <v>159975</v>
      </c>
      <c r="D10" s="145">
        <f t="shared" si="0"/>
        <v>0.7596009572467759</v>
      </c>
      <c r="E10" s="146">
        <v>203678</v>
      </c>
      <c r="F10" s="144">
        <v>168042</v>
      </c>
      <c r="G10" s="145">
        <f t="shared" si="1"/>
        <v>0.82503755928475342</v>
      </c>
      <c r="H10" s="147">
        <f t="shared" si="2"/>
        <v>3.4004654405483059E-2</v>
      </c>
      <c r="I10" s="147">
        <f t="shared" si="3"/>
        <v>-4.8005855678937448E-2</v>
      </c>
      <c r="J10" s="262">
        <f t="shared" si="4"/>
        <v>-6.543660203797752E-2</v>
      </c>
      <c r="K10" s="149">
        <v>2377087</v>
      </c>
      <c r="L10" s="144">
        <v>1821489</v>
      </c>
      <c r="M10" s="150">
        <f t="shared" si="5"/>
        <v>0.76626938770015574</v>
      </c>
      <c r="N10" s="146">
        <v>2195852</v>
      </c>
      <c r="O10" s="144">
        <v>1793243</v>
      </c>
      <c r="P10" s="145">
        <f t="shared" si="6"/>
        <v>0.8166502113985824</v>
      </c>
      <c r="Q10" s="147">
        <f t="shared" si="7"/>
        <v>8.2535161750427521E-2</v>
      </c>
      <c r="R10" s="147">
        <f t="shared" si="8"/>
        <v>1.5751351043890915E-2</v>
      </c>
      <c r="S10" s="262">
        <f t="shared" si="9"/>
        <v>-5.0380823698426669E-2</v>
      </c>
      <c r="T10" s="141"/>
    </row>
    <row r="11" spans="1:20" ht="16.5" x14ac:dyDescent="0.25">
      <c r="A11" s="142" t="s">
        <v>86</v>
      </c>
      <c r="B11" s="143">
        <v>93930</v>
      </c>
      <c r="C11" s="144">
        <v>62907</v>
      </c>
      <c r="D11" s="145">
        <f t="shared" si="0"/>
        <v>0.66972213350367293</v>
      </c>
      <c r="E11" s="146">
        <v>101400</v>
      </c>
      <c r="F11" s="144">
        <v>79665</v>
      </c>
      <c r="G11" s="145">
        <f t="shared" si="1"/>
        <v>0.78565088757396451</v>
      </c>
      <c r="H11" s="147">
        <f t="shared" si="2"/>
        <v>-7.3668639053254492E-2</v>
      </c>
      <c r="I11" s="147">
        <f t="shared" si="3"/>
        <v>-0.21035586518546412</v>
      </c>
      <c r="J11" s="262">
        <f t="shared" si="4"/>
        <v>-0.11592875407029157</v>
      </c>
      <c r="K11" s="149">
        <v>1106696</v>
      </c>
      <c r="L11" s="144">
        <v>863003</v>
      </c>
      <c r="M11" s="150">
        <f t="shared" si="5"/>
        <v>0.77980131851926815</v>
      </c>
      <c r="N11" s="146">
        <v>1111290</v>
      </c>
      <c r="O11" s="144">
        <v>889328</v>
      </c>
      <c r="P11" s="145">
        <f t="shared" si="6"/>
        <v>0.80026635711650429</v>
      </c>
      <c r="Q11" s="147">
        <f t="shared" si="7"/>
        <v>-4.1339344365557418E-3</v>
      </c>
      <c r="R11" s="147">
        <f t="shared" si="8"/>
        <v>-2.9601002104960195E-2</v>
      </c>
      <c r="S11" s="262">
        <f t="shared" si="9"/>
        <v>-2.046503859723614E-2</v>
      </c>
      <c r="T11" s="141"/>
    </row>
    <row r="12" spans="1:20" ht="16.5" x14ac:dyDescent="0.25">
      <c r="A12" s="142" t="s">
        <v>87</v>
      </c>
      <c r="B12" s="143">
        <v>70476</v>
      </c>
      <c r="C12" s="144">
        <v>59110</v>
      </c>
      <c r="D12" s="145">
        <f t="shared" si="0"/>
        <v>0.83872523979794544</v>
      </c>
      <c r="E12" s="146">
        <v>71104</v>
      </c>
      <c r="F12" s="144">
        <v>60905</v>
      </c>
      <c r="G12" s="145">
        <f t="shared" si="1"/>
        <v>0.85656221872187221</v>
      </c>
      <c r="H12" s="147">
        <f t="shared" si="2"/>
        <v>-8.8321332133213248E-3</v>
      </c>
      <c r="I12" s="147">
        <f t="shared" si="3"/>
        <v>-2.9472128725063662E-2</v>
      </c>
      <c r="J12" s="262">
        <f t="shared" si="4"/>
        <v>-1.7836978923926772E-2</v>
      </c>
      <c r="K12" s="149">
        <v>804388</v>
      </c>
      <c r="L12" s="144">
        <v>711558</v>
      </c>
      <c r="M12" s="150">
        <f t="shared" si="5"/>
        <v>0.88459549371696244</v>
      </c>
      <c r="N12" s="146">
        <v>789600</v>
      </c>
      <c r="O12" s="144">
        <v>657959</v>
      </c>
      <c r="P12" s="145">
        <f t="shared" si="6"/>
        <v>0.83328140830800401</v>
      </c>
      <c r="Q12" s="147">
        <f t="shared" si="7"/>
        <v>1.8728470111448736E-2</v>
      </c>
      <c r="R12" s="147">
        <f t="shared" si="8"/>
        <v>8.1462522740778587E-2</v>
      </c>
      <c r="S12" s="262">
        <f t="shared" si="9"/>
        <v>5.1314085408958432E-2</v>
      </c>
      <c r="T12" s="141"/>
    </row>
    <row r="13" spans="1:20" ht="16.5" x14ac:dyDescent="0.25">
      <c r="A13" s="142" t="s">
        <v>91</v>
      </c>
      <c r="B13" s="143">
        <v>69130</v>
      </c>
      <c r="C13" s="144">
        <v>56363</v>
      </c>
      <c r="D13" s="145">
        <f t="shared" si="0"/>
        <v>0.81531896427021555</v>
      </c>
      <c r="E13" s="146">
        <v>27000</v>
      </c>
      <c r="F13" s="144">
        <v>22511</v>
      </c>
      <c r="G13" s="145">
        <f t="shared" si="1"/>
        <v>0.83374074074074078</v>
      </c>
      <c r="H13" s="147">
        <f t="shared" si="2"/>
        <v>1.5603703703703702</v>
      </c>
      <c r="I13" s="147">
        <f t="shared" si="3"/>
        <v>1.5037981431300254</v>
      </c>
      <c r="J13" s="262">
        <f t="shared" si="4"/>
        <v>-1.8421776470525231E-2</v>
      </c>
      <c r="K13" s="149">
        <v>486646</v>
      </c>
      <c r="L13" s="144">
        <v>400470</v>
      </c>
      <c r="M13" s="150">
        <f t="shared" si="5"/>
        <v>0.82291850749826367</v>
      </c>
      <c r="N13" s="146">
        <v>301218</v>
      </c>
      <c r="O13" s="144">
        <v>240164</v>
      </c>
      <c r="P13" s="145">
        <f t="shared" si="6"/>
        <v>0.79730958973235333</v>
      </c>
      <c r="Q13" s="147">
        <f t="shared" si="7"/>
        <v>0.61559402160561461</v>
      </c>
      <c r="R13" s="147">
        <f t="shared" si="8"/>
        <v>0.66748555153978106</v>
      </c>
      <c r="S13" s="262">
        <f t="shared" si="9"/>
        <v>2.5608917765910344E-2</v>
      </c>
      <c r="T13" s="141"/>
    </row>
    <row r="14" spans="1:20" ht="16.5" x14ac:dyDescent="0.25">
      <c r="A14" s="142" t="s">
        <v>89</v>
      </c>
      <c r="B14" s="143">
        <v>54624</v>
      </c>
      <c r="C14" s="144">
        <v>48552</v>
      </c>
      <c r="D14" s="145">
        <f t="shared" si="0"/>
        <v>0.88884007029876977</v>
      </c>
      <c r="E14" s="146">
        <v>41762</v>
      </c>
      <c r="F14" s="144">
        <v>36692</v>
      </c>
      <c r="G14" s="145">
        <f t="shared" si="1"/>
        <v>0.87859776830611558</v>
      </c>
      <c r="H14" s="147">
        <f t="shared" si="2"/>
        <v>0.30798333413150702</v>
      </c>
      <c r="I14" s="147">
        <f t="shared" si="3"/>
        <v>0.3232312220647553</v>
      </c>
      <c r="J14" s="262">
        <f t="shared" si="4"/>
        <v>1.024230199265419E-2</v>
      </c>
      <c r="K14" s="149">
        <v>618101</v>
      </c>
      <c r="L14" s="144">
        <v>515487</v>
      </c>
      <c r="M14" s="150">
        <f t="shared" si="5"/>
        <v>0.83398506069396428</v>
      </c>
      <c r="N14" s="146">
        <v>344660</v>
      </c>
      <c r="O14" s="144">
        <v>298541</v>
      </c>
      <c r="P14" s="145">
        <f t="shared" si="6"/>
        <v>0.8661898682759821</v>
      </c>
      <c r="Q14" s="147">
        <f t="shared" si="7"/>
        <v>0.79336447513491559</v>
      </c>
      <c r="R14" s="147">
        <f t="shared" si="8"/>
        <v>0.72668745666424384</v>
      </c>
      <c r="S14" s="262">
        <f t="shared" si="9"/>
        <v>-3.2204807582017825E-2</v>
      </c>
      <c r="T14" s="141"/>
    </row>
    <row r="15" spans="1:20" ht="16.5" x14ac:dyDescent="0.25">
      <c r="A15" s="142" t="s">
        <v>93</v>
      </c>
      <c r="B15" s="143">
        <v>39466</v>
      </c>
      <c r="C15" s="144">
        <v>32504</v>
      </c>
      <c r="D15" s="145">
        <f t="shared" si="0"/>
        <v>0.82359499315866824</v>
      </c>
      <c r="E15" s="146">
        <v>34718</v>
      </c>
      <c r="F15" s="144">
        <v>27886</v>
      </c>
      <c r="G15" s="145">
        <f t="shared" si="1"/>
        <v>0.80321447087965891</v>
      </c>
      <c r="H15" s="147">
        <f t="shared" si="2"/>
        <v>0.13675902989803568</v>
      </c>
      <c r="I15" s="147">
        <f t="shared" si="3"/>
        <v>0.16560281144660394</v>
      </c>
      <c r="J15" s="262">
        <f t="shared" si="4"/>
        <v>2.0380522279009328E-2</v>
      </c>
      <c r="K15" s="149">
        <v>446553</v>
      </c>
      <c r="L15" s="144">
        <v>365179</v>
      </c>
      <c r="M15" s="150">
        <f t="shared" si="5"/>
        <v>0.81777303030099446</v>
      </c>
      <c r="N15" s="146">
        <v>386758</v>
      </c>
      <c r="O15" s="144">
        <v>321926</v>
      </c>
      <c r="P15" s="145">
        <f t="shared" si="6"/>
        <v>0.83237062969608899</v>
      </c>
      <c r="Q15" s="147">
        <f t="shared" si="7"/>
        <v>0.15460572244142323</v>
      </c>
      <c r="R15" s="147">
        <f t="shared" si="8"/>
        <v>0.13435696402278774</v>
      </c>
      <c r="S15" s="262">
        <f t="shared" si="9"/>
        <v>-1.4597599395094529E-2</v>
      </c>
      <c r="T15" s="141"/>
    </row>
    <row r="16" spans="1:20" ht="16.5" x14ac:dyDescent="0.25">
      <c r="A16" s="142" t="s">
        <v>92</v>
      </c>
      <c r="B16" s="143">
        <v>38256</v>
      </c>
      <c r="C16" s="144">
        <v>29763</v>
      </c>
      <c r="D16" s="145">
        <f t="shared" si="0"/>
        <v>0.77799560853199501</v>
      </c>
      <c r="E16" s="146">
        <v>40032</v>
      </c>
      <c r="F16" s="144">
        <v>32273</v>
      </c>
      <c r="G16" s="145">
        <f t="shared" si="1"/>
        <v>0.80618005595523579</v>
      </c>
      <c r="H16" s="147">
        <f t="shared" si="2"/>
        <v>-4.4364508393285318E-2</v>
      </c>
      <c r="I16" s="147">
        <f t="shared" si="3"/>
        <v>-7.7773990642332591E-2</v>
      </c>
      <c r="J16" s="262">
        <f t="shared" si="4"/>
        <v>-2.8184447423240777E-2</v>
      </c>
      <c r="K16" s="149">
        <v>442770</v>
      </c>
      <c r="L16" s="144">
        <v>337995</v>
      </c>
      <c r="M16" s="150">
        <f t="shared" si="5"/>
        <v>0.76336472660749377</v>
      </c>
      <c r="N16" s="146">
        <v>425384</v>
      </c>
      <c r="O16" s="144">
        <v>338110</v>
      </c>
      <c r="P16" s="145">
        <f t="shared" si="6"/>
        <v>0.79483478457111689</v>
      </c>
      <c r="Q16" s="147">
        <f t="shared" si="7"/>
        <v>4.0871306866266721E-2</v>
      </c>
      <c r="R16" s="147">
        <f t="shared" si="8"/>
        <v>-3.4012599449884107E-4</v>
      </c>
      <c r="S16" s="262">
        <f t="shared" si="9"/>
        <v>-3.1470057963623121E-2</v>
      </c>
      <c r="T16" s="141"/>
    </row>
    <row r="17" spans="1:20" ht="16.5" x14ac:dyDescent="0.25">
      <c r="A17" s="142" t="s">
        <v>95</v>
      </c>
      <c r="B17" s="143">
        <v>36938</v>
      </c>
      <c r="C17" s="144">
        <v>32385</v>
      </c>
      <c r="D17" s="145">
        <f t="shared" si="0"/>
        <v>0.87673940115869831</v>
      </c>
      <c r="E17" s="146">
        <v>28669</v>
      </c>
      <c r="F17" s="144">
        <v>25515</v>
      </c>
      <c r="G17" s="145">
        <f t="shared" si="1"/>
        <v>0.88998569883846668</v>
      </c>
      <c r="H17" s="147">
        <f t="shared" si="2"/>
        <v>0.28843001151069103</v>
      </c>
      <c r="I17" s="147">
        <f t="shared" si="3"/>
        <v>0.26925338036449142</v>
      </c>
      <c r="J17" s="262">
        <f t="shared" si="4"/>
        <v>-1.3246297679768371E-2</v>
      </c>
      <c r="K17" s="149">
        <v>366361</v>
      </c>
      <c r="L17" s="144">
        <v>324483</v>
      </c>
      <c r="M17" s="150">
        <f t="shared" si="5"/>
        <v>0.88569198140631777</v>
      </c>
      <c r="N17" s="146">
        <v>321535</v>
      </c>
      <c r="O17" s="144">
        <v>280965</v>
      </c>
      <c r="P17" s="145">
        <f t="shared" si="6"/>
        <v>0.873824000497613</v>
      </c>
      <c r="Q17" s="147">
        <f t="shared" si="7"/>
        <v>0.13941250563702234</v>
      </c>
      <c r="R17" s="147">
        <f t="shared" si="8"/>
        <v>0.15488761945438045</v>
      </c>
      <c r="S17" s="262">
        <f t="shared" si="9"/>
        <v>1.1867980908704778E-2</v>
      </c>
      <c r="T17" s="141"/>
    </row>
    <row r="18" spans="1:20" ht="16.5" x14ac:dyDescent="0.25">
      <c r="A18" s="142" t="s">
        <v>88</v>
      </c>
      <c r="B18" s="143">
        <v>35244</v>
      </c>
      <c r="C18" s="144">
        <v>27543</v>
      </c>
      <c r="D18" s="145">
        <f t="shared" si="0"/>
        <v>0.78149472250595842</v>
      </c>
      <c r="E18" s="146">
        <v>26058</v>
      </c>
      <c r="F18" s="144">
        <v>21639</v>
      </c>
      <c r="G18" s="145">
        <f t="shared" si="1"/>
        <v>0.83041676260649322</v>
      </c>
      <c r="H18" s="147">
        <f t="shared" si="2"/>
        <v>0.35252129864149206</v>
      </c>
      <c r="I18" s="147">
        <f t="shared" si="3"/>
        <v>0.27284070428393181</v>
      </c>
      <c r="J18" s="262">
        <f t="shared" si="4"/>
        <v>-4.8922040100534803E-2</v>
      </c>
      <c r="K18" s="149">
        <v>459427</v>
      </c>
      <c r="L18" s="144">
        <v>374182</v>
      </c>
      <c r="M18" s="150">
        <f t="shared" si="5"/>
        <v>0.81445365640243172</v>
      </c>
      <c r="N18" s="146">
        <v>459600</v>
      </c>
      <c r="O18" s="144">
        <v>384196</v>
      </c>
      <c r="P18" s="145">
        <f t="shared" si="6"/>
        <v>0.83593559617058311</v>
      </c>
      <c r="Q18" s="147">
        <f t="shared" si="7"/>
        <v>-3.7641427328116706E-4</v>
      </c>
      <c r="R18" s="147">
        <f t="shared" si="8"/>
        <v>-2.6064821080906575E-2</v>
      </c>
      <c r="S18" s="262">
        <f t="shared" si="9"/>
        <v>-2.1481939768151381E-2</v>
      </c>
      <c r="T18" s="141"/>
    </row>
    <row r="19" spans="1:20" ht="16.5" x14ac:dyDescent="0.25">
      <c r="A19" s="142" t="s">
        <v>96</v>
      </c>
      <c r="B19" s="143">
        <v>33655</v>
      </c>
      <c r="C19" s="144">
        <v>28788</v>
      </c>
      <c r="D19" s="145">
        <f t="shared" si="0"/>
        <v>0.85538552963898384</v>
      </c>
      <c r="E19" s="146">
        <v>31326</v>
      </c>
      <c r="F19" s="144">
        <v>25957</v>
      </c>
      <c r="G19" s="145">
        <f t="shared" si="1"/>
        <v>0.82860882334163311</v>
      </c>
      <c r="H19" s="147">
        <f t="shared" si="2"/>
        <v>7.4347187639660417E-2</v>
      </c>
      <c r="I19" s="147">
        <f t="shared" si="3"/>
        <v>0.10906499210232301</v>
      </c>
      <c r="J19" s="262">
        <f t="shared" si="4"/>
        <v>2.6776706297350739E-2</v>
      </c>
      <c r="K19" s="149">
        <v>364639</v>
      </c>
      <c r="L19" s="144">
        <v>303523</v>
      </c>
      <c r="M19" s="150">
        <f t="shared" si="5"/>
        <v>0.83239313403119253</v>
      </c>
      <c r="N19" s="146">
        <v>353011</v>
      </c>
      <c r="O19" s="144">
        <v>300489</v>
      </c>
      <c r="P19" s="145">
        <f t="shared" si="6"/>
        <v>0.85121710088354186</v>
      </c>
      <c r="Q19" s="147">
        <f t="shared" si="7"/>
        <v>3.2939483472186337E-2</v>
      </c>
      <c r="R19" s="147">
        <f t="shared" si="8"/>
        <v>1.0096875426388374E-2</v>
      </c>
      <c r="S19" s="262">
        <f t="shared" si="9"/>
        <v>-1.8823966852349328E-2</v>
      </c>
      <c r="T19" s="141"/>
    </row>
    <row r="20" spans="1:20" ht="16.5" x14ac:dyDescent="0.25">
      <c r="A20" s="142" t="s">
        <v>90</v>
      </c>
      <c r="B20" s="143">
        <v>30768</v>
      </c>
      <c r="C20" s="144">
        <v>27720</v>
      </c>
      <c r="D20" s="145">
        <f t="shared" si="0"/>
        <v>0.90093603744149764</v>
      </c>
      <c r="E20" s="146">
        <v>39600</v>
      </c>
      <c r="F20" s="144">
        <v>32452</v>
      </c>
      <c r="G20" s="145">
        <f t="shared" si="1"/>
        <v>0.8194949494949495</v>
      </c>
      <c r="H20" s="147">
        <f t="shared" si="2"/>
        <v>-0.22303030303030302</v>
      </c>
      <c r="I20" s="147">
        <f t="shared" si="3"/>
        <v>-0.14581535806729939</v>
      </c>
      <c r="J20" s="262">
        <f t="shared" si="4"/>
        <v>8.1441087946548141E-2</v>
      </c>
      <c r="K20" s="149">
        <v>435066</v>
      </c>
      <c r="L20" s="144">
        <v>382734</v>
      </c>
      <c r="M20" s="150">
        <f t="shared" si="5"/>
        <v>0.8797148018921267</v>
      </c>
      <c r="N20" s="146">
        <v>425550</v>
      </c>
      <c r="O20" s="144">
        <v>377270</v>
      </c>
      <c r="P20" s="145">
        <f t="shared" si="6"/>
        <v>0.88654682176007515</v>
      </c>
      <c r="Q20" s="147">
        <f t="shared" si="7"/>
        <v>2.2361649629890623E-2</v>
      </c>
      <c r="R20" s="147">
        <f t="shared" si="8"/>
        <v>1.4482996262623615E-2</v>
      </c>
      <c r="S20" s="262">
        <f t="shared" si="9"/>
        <v>-6.8320198679484578E-3</v>
      </c>
      <c r="T20" s="141"/>
    </row>
    <row r="21" spans="1:20" ht="16.5" x14ac:dyDescent="0.25">
      <c r="A21" s="142" t="s">
        <v>98</v>
      </c>
      <c r="B21" s="143">
        <v>28568</v>
      </c>
      <c r="C21" s="144">
        <v>20563</v>
      </c>
      <c r="D21" s="145">
        <f t="shared" si="0"/>
        <v>0.71979137496499579</v>
      </c>
      <c r="E21" s="146">
        <v>21776</v>
      </c>
      <c r="F21" s="144">
        <v>15800</v>
      </c>
      <c r="G21" s="145">
        <f t="shared" si="1"/>
        <v>0.7255694342395298</v>
      </c>
      <c r="H21" s="147">
        <f t="shared" si="2"/>
        <v>0.31190301249081553</v>
      </c>
      <c r="I21" s="147">
        <f t="shared" si="3"/>
        <v>0.30145569620253165</v>
      </c>
      <c r="J21" s="262">
        <f t="shared" si="4"/>
        <v>-5.7780592745340087E-3</v>
      </c>
      <c r="K21" s="149">
        <v>313924</v>
      </c>
      <c r="L21" s="144">
        <v>217173</v>
      </c>
      <c r="M21" s="150">
        <f t="shared" si="5"/>
        <v>0.69180120029051617</v>
      </c>
      <c r="N21" s="146">
        <v>273956</v>
      </c>
      <c r="O21" s="144">
        <v>176995</v>
      </c>
      <c r="P21" s="145">
        <f t="shared" si="6"/>
        <v>0.64607090189665495</v>
      </c>
      <c r="Q21" s="147">
        <f t="shared" si="7"/>
        <v>0.14589204105768805</v>
      </c>
      <c r="R21" s="147">
        <f t="shared" si="8"/>
        <v>0.22700076273341052</v>
      </c>
      <c r="S21" s="262">
        <f t="shared" si="9"/>
        <v>4.5730298393861224E-2</v>
      </c>
      <c r="T21" s="141"/>
    </row>
    <row r="22" spans="1:20" ht="16.5" x14ac:dyDescent="0.25">
      <c r="A22" s="142" t="s">
        <v>101</v>
      </c>
      <c r="B22" s="143">
        <v>25456</v>
      </c>
      <c r="C22" s="144">
        <v>19984</v>
      </c>
      <c r="D22" s="145">
        <f t="shared" si="0"/>
        <v>0.78504085480829666</v>
      </c>
      <c r="E22" s="146">
        <v>17760</v>
      </c>
      <c r="F22" s="144">
        <v>15404</v>
      </c>
      <c r="G22" s="145">
        <f t="shared" si="1"/>
        <v>0.86734234234234231</v>
      </c>
      <c r="H22" s="147">
        <f t="shared" si="2"/>
        <v>0.43333333333333335</v>
      </c>
      <c r="I22" s="147">
        <f t="shared" si="3"/>
        <v>0.29732537003375747</v>
      </c>
      <c r="J22" s="262">
        <f t="shared" si="4"/>
        <v>-8.2301487534045648E-2</v>
      </c>
      <c r="K22" s="149">
        <v>243904</v>
      </c>
      <c r="L22" s="144">
        <v>205165</v>
      </c>
      <c r="M22" s="150">
        <f t="shared" si="5"/>
        <v>0.84117111650485432</v>
      </c>
      <c r="N22" s="146">
        <v>197728</v>
      </c>
      <c r="O22" s="144">
        <v>165850</v>
      </c>
      <c r="P22" s="145">
        <f t="shared" si="6"/>
        <v>0.838778524033015</v>
      </c>
      <c r="Q22" s="147">
        <f t="shared" si="7"/>
        <v>0.23353293413173648</v>
      </c>
      <c r="R22" s="147">
        <f t="shared" si="8"/>
        <v>0.2370515526077781</v>
      </c>
      <c r="S22" s="262">
        <f t="shared" si="9"/>
        <v>2.3925924718393166E-3</v>
      </c>
      <c r="T22" s="141"/>
    </row>
    <row r="23" spans="1:20" ht="16.5" x14ac:dyDescent="0.25">
      <c r="A23" s="142" t="s">
        <v>97</v>
      </c>
      <c r="B23" s="143">
        <v>25410</v>
      </c>
      <c r="C23" s="144">
        <v>18961</v>
      </c>
      <c r="D23" s="145">
        <f t="shared" si="0"/>
        <v>0.74620228256591892</v>
      </c>
      <c r="E23" s="146">
        <v>24810</v>
      </c>
      <c r="F23" s="144">
        <v>16183</v>
      </c>
      <c r="G23" s="145">
        <f t="shared" si="1"/>
        <v>0.6522773075372833</v>
      </c>
      <c r="H23" s="147">
        <f t="shared" si="2"/>
        <v>2.4183796856106499E-2</v>
      </c>
      <c r="I23" s="147">
        <f t="shared" si="3"/>
        <v>0.17166162021874798</v>
      </c>
      <c r="J23" s="262">
        <f t="shared" si="4"/>
        <v>9.3924975028635616E-2</v>
      </c>
      <c r="K23" s="149">
        <v>256631</v>
      </c>
      <c r="L23" s="144">
        <v>198468</v>
      </c>
      <c r="M23" s="150">
        <f t="shared" si="5"/>
        <v>0.77335941487973003</v>
      </c>
      <c r="N23" s="146">
        <v>327658</v>
      </c>
      <c r="O23" s="144">
        <v>246343</v>
      </c>
      <c r="P23" s="145">
        <f t="shared" si="6"/>
        <v>0.75182965164897542</v>
      </c>
      <c r="Q23" s="147">
        <f t="shared" si="7"/>
        <v>-0.21677175591622977</v>
      </c>
      <c r="R23" s="147">
        <f t="shared" si="8"/>
        <v>-0.19434284716837902</v>
      </c>
      <c r="S23" s="262">
        <f t="shared" si="9"/>
        <v>2.1529763230754617E-2</v>
      </c>
      <c r="T23" s="141"/>
    </row>
    <row r="24" spans="1:20" ht="16.5" x14ac:dyDescent="0.25">
      <c r="A24" s="142" t="s">
        <v>94</v>
      </c>
      <c r="B24" s="143">
        <v>25254</v>
      </c>
      <c r="C24" s="144">
        <v>21629</v>
      </c>
      <c r="D24" s="145">
        <f t="shared" si="0"/>
        <v>0.85645838283044273</v>
      </c>
      <c r="E24" s="146">
        <v>26928</v>
      </c>
      <c r="F24" s="144">
        <v>22460</v>
      </c>
      <c r="G24" s="145">
        <f t="shared" si="1"/>
        <v>0.83407605466428991</v>
      </c>
      <c r="H24" s="147">
        <f t="shared" si="2"/>
        <v>-6.216577540106949E-2</v>
      </c>
      <c r="I24" s="147">
        <f t="shared" si="3"/>
        <v>-3.6999109528049856E-2</v>
      </c>
      <c r="J24" s="262">
        <f t="shared" si="4"/>
        <v>2.2382328166152821E-2</v>
      </c>
      <c r="K24" s="149">
        <v>308841</v>
      </c>
      <c r="L24" s="144">
        <v>260853</v>
      </c>
      <c r="M24" s="150">
        <f t="shared" si="5"/>
        <v>0.84461907583513851</v>
      </c>
      <c r="N24" s="146">
        <v>312845</v>
      </c>
      <c r="O24" s="144">
        <v>264115</v>
      </c>
      <c r="P24" s="145">
        <f t="shared" si="6"/>
        <v>0.84423596349630003</v>
      </c>
      <c r="Q24" s="147">
        <f t="shared" si="7"/>
        <v>-1.2798670268024059E-2</v>
      </c>
      <c r="R24" s="147">
        <f t="shared" si="8"/>
        <v>-1.235068057474964E-2</v>
      </c>
      <c r="S24" s="262">
        <f t="shared" si="9"/>
        <v>3.8311233883847606E-4</v>
      </c>
      <c r="T24" s="141"/>
    </row>
    <row r="25" spans="1:20" ht="16.5" x14ac:dyDescent="0.25">
      <c r="A25" s="142" t="s">
        <v>100</v>
      </c>
      <c r="B25" s="143">
        <v>25230</v>
      </c>
      <c r="C25" s="144">
        <v>19561</v>
      </c>
      <c r="D25" s="145">
        <f t="shared" si="0"/>
        <v>0.77530717399920734</v>
      </c>
      <c r="E25" s="146">
        <v>28500</v>
      </c>
      <c r="F25" s="144">
        <v>22765</v>
      </c>
      <c r="G25" s="145">
        <f t="shared" si="1"/>
        <v>0.79877192982456136</v>
      </c>
      <c r="H25" s="147">
        <f t="shared" si="2"/>
        <v>-0.11473684210526314</v>
      </c>
      <c r="I25" s="147">
        <f t="shared" si="3"/>
        <v>-0.1407423676696683</v>
      </c>
      <c r="J25" s="262">
        <f t="shared" si="4"/>
        <v>-2.3464755825354011E-2</v>
      </c>
      <c r="K25" s="149">
        <v>279608</v>
      </c>
      <c r="L25" s="144">
        <v>208648</v>
      </c>
      <c r="M25" s="150">
        <f t="shared" si="5"/>
        <v>0.74621613115504559</v>
      </c>
      <c r="N25" s="146">
        <v>298573</v>
      </c>
      <c r="O25" s="144">
        <v>237334</v>
      </c>
      <c r="P25" s="145">
        <f t="shared" si="6"/>
        <v>0.79489438093866494</v>
      </c>
      <c r="Q25" s="147">
        <f t="shared" si="7"/>
        <v>-6.3518804446483723E-2</v>
      </c>
      <c r="R25" s="147">
        <f t="shared" si="8"/>
        <v>-0.12086763801225275</v>
      </c>
      <c r="S25" s="262">
        <f t="shared" si="9"/>
        <v>-4.8678249783619343E-2</v>
      </c>
      <c r="T25" s="141"/>
    </row>
    <row r="26" spans="1:20" ht="16.5" x14ac:dyDescent="0.25">
      <c r="A26" s="142" t="s">
        <v>102</v>
      </c>
      <c r="B26" s="143">
        <v>16008</v>
      </c>
      <c r="C26" s="144">
        <v>14050</v>
      </c>
      <c r="D26" s="145">
        <f t="shared" si="0"/>
        <v>0.87768615692153928</v>
      </c>
      <c r="E26" s="146">
        <v>15456</v>
      </c>
      <c r="F26" s="144">
        <v>13160</v>
      </c>
      <c r="G26" s="145">
        <f t="shared" si="1"/>
        <v>0.85144927536231885</v>
      </c>
      <c r="H26" s="147">
        <f t="shared" si="2"/>
        <v>3.5714285714285809E-2</v>
      </c>
      <c r="I26" s="147">
        <f t="shared" si="3"/>
        <v>6.7629179331307077E-2</v>
      </c>
      <c r="J26" s="262">
        <f t="shared" si="4"/>
        <v>2.6236881559220437E-2</v>
      </c>
      <c r="K26" s="149">
        <v>182436</v>
      </c>
      <c r="L26" s="144">
        <v>161964</v>
      </c>
      <c r="M26" s="150">
        <f t="shared" si="5"/>
        <v>0.8877853055318029</v>
      </c>
      <c r="N26" s="146">
        <v>176145</v>
      </c>
      <c r="O26" s="144">
        <v>150115</v>
      </c>
      <c r="P26" s="145">
        <f t="shared" si="6"/>
        <v>0.85222401998353625</v>
      </c>
      <c r="Q26" s="147">
        <f t="shared" si="7"/>
        <v>3.5714893979391871E-2</v>
      </c>
      <c r="R26" s="147">
        <f t="shared" si="8"/>
        <v>7.8932818172734232E-2</v>
      </c>
      <c r="S26" s="262">
        <f t="shared" si="9"/>
        <v>3.5561285548266652E-2</v>
      </c>
      <c r="T26" s="141"/>
    </row>
    <row r="27" spans="1:20" ht="16.5" x14ac:dyDescent="0.25">
      <c r="A27" s="142" t="s">
        <v>83</v>
      </c>
      <c r="B27" s="143">
        <v>15288</v>
      </c>
      <c r="C27" s="144">
        <v>12728</v>
      </c>
      <c r="D27" s="145">
        <f t="shared" si="0"/>
        <v>0.83254840397697538</v>
      </c>
      <c r="E27" s="146">
        <v>9996</v>
      </c>
      <c r="F27" s="144">
        <v>8234</v>
      </c>
      <c r="G27" s="145">
        <f t="shared" si="1"/>
        <v>0.82372949179671873</v>
      </c>
      <c r="H27" s="147">
        <f t="shared" si="2"/>
        <v>0.52941176470588225</v>
      </c>
      <c r="I27" s="147">
        <f t="shared" si="3"/>
        <v>0.54578576633470965</v>
      </c>
      <c r="J27" s="262">
        <f t="shared" si="4"/>
        <v>8.818912180256655E-3</v>
      </c>
      <c r="K27" s="149">
        <v>134100</v>
      </c>
      <c r="L27" s="144">
        <v>112111</v>
      </c>
      <c r="M27" s="150">
        <f t="shared" si="5"/>
        <v>0.83602535421327373</v>
      </c>
      <c r="N27" s="146">
        <v>105840</v>
      </c>
      <c r="O27" s="144">
        <v>86993</v>
      </c>
      <c r="P27" s="145">
        <f t="shared" si="6"/>
        <v>0.82192932728647017</v>
      </c>
      <c r="Q27" s="147">
        <f t="shared" si="7"/>
        <v>0.26700680272108834</v>
      </c>
      <c r="R27" s="147">
        <f t="shared" si="8"/>
        <v>0.28873587530031153</v>
      </c>
      <c r="S27" s="262">
        <f t="shared" si="9"/>
        <v>1.4096026926803562E-2</v>
      </c>
      <c r="T27" s="141"/>
    </row>
    <row r="28" spans="1:20" ht="16.5" x14ac:dyDescent="0.25">
      <c r="A28" s="142" t="s">
        <v>105</v>
      </c>
      <c r="B28" s="143">
        <v>15014</v>
      </c>
      <c r="C28" s="144">
        <v>13581</v>
      </c>
      <c r="D28" s="145">
        <f t="shared" si="0"/>
        <v>0.90455574796856264</v>
      </c>
      <c r="E28" s="146">
        <v>14500</v>
      </c>
      <c r="F28" s="144">
        <v>11923</v>
      </c>
      <c r="G28" s="145">
        <f t="shared" si="1"/>
        <v>0.82227586206896552</v>
      </c>
      <c r="H28" s="147">
        <f t="shared" si="2"/>
        <v>3.544827586206889E-2</v>
      </c>
      <c r="I28" s="147">
        <f t="shared" si="3"/>
        <v>0.13905896167072052</v>
      </c>
      <c r="J28" s="262">
        <f t="shared" si="4"/>
        <v>8.2279885899597116E-2</v>
      </c>
      <c r="K28" s="149">
        <v>162246</v>
      </c>
      <c r="L28" s="144">
        <v>144932</v>
      </c>
      <c r="M28" s="150">
        <f t="shared" si="5"/>
        <v>0.89328550472738932</v>
      </c>
      <c r="N28" s="146">
        <v>180292</v>
      </c>
      <c r="O28" s="144">
        <v>159172</v>
      </c>
      <c r="P28" s="145">
        <f t="shared" si="6"/>
        <v>0.88285669913251841</v>
      </c>
      <c r="Q28" s="147">
        <f t="shared" si="7"/>
        <v>-0.1000931821711446</v>
      </c>
      <c r="R28" s="147">
        <f t="shared" si="8"/>
        <v>-8.946297087427435E-2</v>
      </c>
      <c r="S28" s="262">
        <f t="shared" si="9"/>
        <v>1.0428805594870916E-2</v>
      </c>
      <c r="T28" s="141"/>
    </row>
    <row r="29" spans="1:20" ht="16.5" x14ac:dyDescent="0.25">
      <c r="A29" s="142" t="s">
        <v>106</v>
      </c>
      <c r="B29" s="143">
        <v>14664</v>
      </c>
      <c r="C29" s="144">
        <v>11743</v>
      </c>
      <c r="D29" s="145">
        <f t="shared" si="0"/>
        <v>0.80080469176213853</v>
      </c>
      <c r="E29" s="146">
        <v>9024</v>
      </c>
      <c r="F29" s="144">
        <v>7555</v>
      </c>
      <c r="G29" s="145">
        <f t="shared" si="1"/>
        <v>0.8372118794326241</v>
      </c>
      <c r="H29" s="147">
        <f t="shared" si="2"/>
        <v>0.625</v>
      </c>
      <c r="I29" s="147">
        <f t="shared" si="3"/>
        <v>0.55433487756452671</v>
      </c>
      <c r="J29" s="262">
        <f t="shared" si="4"/>
        <v>-3.6407187670485563E-2</v>
      </c>
      <c r="K29" s="149">
        <v>178788</v>
      </c>
      <c r="L29" s="144">
        <v>147090</v>
      </c>
      <c r="M29" s="150">
        <f t="shared" si="5"/>
        <v>0.82270622189408682</v>
      </c>
      <c r="N29" s="146">
        <v>126900</v>
      </c>
      <c r="O29" s="144">
        <v>103344</v>
      </c>
      <c r="P29" s="145">
        <f t="shared" si="6"/>
        <v>0.81437352245862882</v>
      </c>
      <c r="Q29" s="147">
        <f t="shared" si="7"/>
        <v>0.40888888888888886</v>
      </c>
      <c r="R29" s="147">
        <f t="shared" si="8"/>
        <v>0.42330469112865776</v>
      </c>
      <c r="S29" s="262">
        <f t="shared" si="9"/>
        <v>8.332699435458002E-3</v>
      </c>
      <c r="T29" s="141"/>
    </row>
    <row r="30" spans="1:20" ht="16.5" x14ac:dyDescent="0.25">
      <c r="A30" s="142" t="s">
        <v>104</v>
      </c>
      <c r="B30" s="143">
        <v>13488</v>
      </c>
      <c r="C30" s="144">
        <v>11910</v>
      </c>
      <c r="D30" s="145">
        <f t="shared" si="0"/>
        <v>0.88300711743772242</v>
      </c>
      <c r="E30" s="146">
        <v>14612</v>
      </c>
      <c r="F30" s="144">
        <v>12375</v>
      </c>
      <c r="G30" s="145">
        <f t="shared" si="1"/>
        <v>0.84690665206679439</v>
      </c>
      <c r="H30" s="147">
        <f t="shared" si="2"/>
        <v>-7.6923076923076872E-2</v>
      </c>
      <c r="I30" s="147">
        <f t="shared" si="3"/>
        <v>-3.7575757575757596E-2</v>
      </c>
      <c r="J30" s="262">
        <f t="shared" si="4"/>
        <v>3.6100465370928037E-2</v>
      </c>
      <c r="K30" s="149">
        <v>176749</v>
      </c>
      <c r="L30" s="144">
        <v>157578</v>
      </c>
      <c r="M30" s="150">
        <f t="shared" si="5"/>
        <v>0.8915354542317071</v>
      </c>
      <c r="N30" s="146">
        <v>154781</v>
      </c>
      <c r="O30" s="144">
        <v>135609</v>
      </c>
      <c r="P30" s="145">
        <f t="shared" si="6"/>
        <v>0.87613466769177095</v>
      </c>
      <c r="Q30" s="147">
        <f t="shared" si="7"/>
        <v>0.1419295649982879</v>
      </c>
      <c r="R30" s="147">
        <f t="shared" si="8"/>
        <v>0.16200252195650733</v>
      </c>
      <c r="S30" s="262">
        <f t="shared" si="9"/>
        <v>1.5400786539936151E-2</v>
      </c>
      <c r="T30" s="141"/>
    </row>
    <row r="31" spans="1:20" ht="16.5" x14ac:dyDescent="0.25">
      <c r="A31" s="142" t="s">
        <v>82</v>
      </c>
      <c r="B31" s="143">
        <v>13260</v>
      </c>
      <c r="C31" s="144">
        <v>11759</v>
      </c>
      <c r="D31" s="145">
        <f t="shared" si="0"/>
        <v>0.88680241327300147</v>
      </c>
      <c r="E31" s="146">
        <v>13039</v>
      </c>
      <c r="F31" s="144">
        <v>11088</v>
      </c>
      <c r="G31" s="145">
        <f t="shared" si="1"/>
        <v>0.85037196103995705</v>
      </c>
      <c r="H31" s="147">
        <f t="shared" si="2"/>
        <v>1.6949152542372836E-2</v>
      </c>
      <c r="I31" s="147">
        <f t="shared" si="3"/>
        <v>6.0515873015873023E-2</v>
      </c>
      <c r="J31" s="262">
        <f t="shared" si="4"/>
        <v>3.6430452233044419E-2</v>
      </c>
      <c r="K31" s="149">
        <v>146965</v>
      </c>
      <c r="L31" s="144">
        <v>127706</v>
      </c>
      <c r="M31" s="150">
        <f t="shared" si="5"/>
        <v>0.86895519341339778</v>
      </c>
      <c r="N31" s="146">
        <v>232040</v>
      </c>
      <c r="O31" s="144">
        <v>189630</v>
      </c>
      <c r="P31" s="145">
        <f t="shared" si="6"/>
        <v>0.81722978796759183</v>
      </c>
      <c r="Q31" s="147">
        <f t="shared" si="7"/>
        <v>-0.36663937252197898</v>
      </c>
      <c r="R31" s="147">
        <f t="shared" si="8"/>
        <v>-0.32655170595369931</v>
      </c>
      <c r="S31" s="262">
        <f t="shared" si="9"/>
        <v>5.172540544580595E-2</v>
      </c>
      <c r="T31" s="141"/>
    </row>
    <row r="32" spans="1:20" ht="16.5" x14ac:dyDescent="0.25">
      <c r="A32" s="142" t="s">
        <v>108</v>
      </c>
      <c r="B32" s="143">
        <v>7680</v>
      </c>
      <c r="C32" s="144">
        <v>6701</v>
      </c>
      <c r="D32" s="145">
        <f t="shared" si="0"/>
        <v>0.8725260416666667</v>
      </c>
      <c r="E32" s="146">
        <v>7234</v>
      </c>
      <c r="F32" s="144">
        <v>5428</v>
      </c>
      <c r="G32" s="145">
        <f t="shared" si="1"/>
        <v>0.75034559026817804</v>
      </c>
      <c r="H32" s="147">
        <f t="shared" si="2"/>
        <v>6.1653303842963858E-2</v>
      </c>
      <c r="I32" s="147">
        <f t="shared" si="3"/>
        <v>0.23452468680913774</v>
      </c>
      <c r="J32" s="262">
        <f t="shared" si="4"/>
        <v>0.12218045139848865</v>
      </c>
      <c r="K32" s="149">
        <v>107580</v>
      </c>
      <c r="L32" s="144">
        <v>73002</v>
      </c>
      <c r="M32" s="150">
        <f t="shared" si="5"/>
        <v>0.67858337981037364</v>
      </c>
      <c r="N32" s="146">
        <v>109592</v>
      </c>
      <c r="O32" s="144">
        <v>80162</v>
      </c>
      <c r="P32" s="145">
        <f t="shared" si="6"/>
        <v>0.73145850062048323</v>
      </c>
      <c r="Q32" s="147">
        <f t="shared" si="7"/>
        <v>-1.8359004306883753E-2</v>
      </c>
      <c r="R32" s="147">
        <f t="shared" si="8"/>
        <v>-8.9319128764252409E-2</v>
      </c>
      <c r="S32" s="262">
        <f t="shared" si="9"/>
        <v>-5.2875120810109588E-2</v>
      </c>
      <c r="T32" s="141"/>
    </row>
    <row r="33" spans="1:20" ht="16.5" x14ac:dyDescent="0.25">
      <c r="A33" s="142" t="s">
        <v>110</v>
      </c>
      <c r="B33" s="143">
        <v>4800</v>
      </c>
      <c r="C33" s="144">
        <v>2945</v>
      </c>
      <c r="D33" s="145">
        <f t="shared" si="0"/>
        <v>0.61354166666666665</v>
      </c>
      <c r="E33" s="146">
        <v>5760</v>
      </c>
      <c r="F33" s="144">
        <v>3940</v>
      </c>
      <c r="G33" s="145">
        <f t="shared" si="1"/>
        <v>0.68402777777777779</v>
      </c>
      <c r="H33" s="147">
        <f t="shared" si="2"/>
        <v>-0.16666666666666663</v>
      </c>
      <c r="I33" s="147">
        <f t="shared" si="3"/>
        <v>-0.2525380710659898</v>
      </c>
      <c r="J33" s="262">
        <f t="shared" si="4"/>
        <v>-7.0486111111111138E-2</v>
      </c>
      <c r="K33" s="149">
        <v>60664</v>
      </c>
      <c r="L33" s="144">
        <v>37380</v>
      </c>
      <c r="M33" s="150">
        <f t="shared" si="5"/>
        <v>0.61618093102993543</v>
      </c>
      <c r="N33" s="146">
        <v>5760</v>
      </c>
      <c r="O33" s="144">
        <v>3940</v>
      </c>
      <c r="P33" s="145">
        <f t="shared" si="6"/>
        <v>0.68402777777777779</v>
      </c>
      <c r="Q33" s="147">
        <f t="shared" si="7"/>
        <v>9.531944444444445</v>
      </c>
      <c r="R33" s="147">
        <f t="shared" si="8"/>
        <v>8.4873096446700504</v>
      </c>
      <c r="S33" s="262">
        <f t="shared" si="9"/>
        <v>-6.784684674784236E-2</v>
      </c>
      <c r="T33" s="141"/>
    </row>
    <row r="34" spans="1:20" ht="16.5" x14ac:dyDescent="0.25">
      <c r="A34" s="142" t="s">
        <v>107</v>
      </c>
      <c r="B34" s="143">
        <v>2704</v>
      </c>
      <c r="C34" s="144">
        <v>1893</v>
      </c>
      <c r="D34" s="145">
        <f t="shared" si="0"/>
        <v>0.7000739644970414</v>
      </c>
      <c r="E34" s="146">
        <v>8848</v>
      </c>
      <c r="F34" s="144">
        <v>6420</v>
      </c>
      <c r="G34" s="145">
        <f t="shared" si="1"/>
        <v>0.7255877034358047</v>
      </c>
      <c r="H34" s="147">
        <f t="shared" si="2"/>
        <v>-0.69439421338155516</v>
      </c>
      <c r="I34" s="147">
        <f t="shared" si="3"/>
        <v>-0.70514018691588787</v>
      </c>
      <c r="J34" s="262">
        <f t="shared" si="4"/>
        <v>-2.5513738938763297E-2</v>
      </c>
      <c r="K34" s="149">
        <v>40706</v>
      </c>
      <c r="L34" s="144">
        <v>30253</v>
      </c>
      <c r="M34" s="150">
        <f t="shared" si="5"/>
        <v>0.74320738957401855</v>
      </c>
      <c r="N34" s="146">
        <v>104350</v>
      </c>
      <c r="O34" s="144">
        <v>65384</v>
      </c>
      <c r="P34" s="145">
        <f t="shared" si="6"/>
        <v>0.62658361284139918</v>
      </c>
      <c r="Q34" s="147">
        <f t="shared" si="7"/>
        <v>-0.60990896022999519</v>
      </c>
      <c r="R34" s="147">
        <f t="shared" si="8"/>
        <v>-0.53730270402544966</v>
      </c>
      <c r="S34" s="262">
        <f t="shared" si="9"/>
        <v>0.11662377673261937</v>
      </c>
      <c r="T34" s="141"/>
    </row>
    <row r="35" spans="1:20" ht="16.5" x14ac:dyDescent="0.25">
      <c r="A35" s="142" t="s">
        <v>609</v>
      </c>
      <c r="B35" s="143">
        <v>0</v>
      </c>
      <c r="C35" s="144">
        <v>0</v>
      </c>
      <c r="D35" s="145" t="str">
        <f t="shared" si="0"/>
        <v/>
      </c>
      <c r="E35" s="146">
        <v>0</v>
      </c>
      <c r="F35" s="144">
        <v>0</v>
      </c>
      <c r="G35" s="145" t="str">
        <f t="shared" si="1"/>
        <v/>
      </c>
      <c r="H35" s="147" t="str">
        <f t="shared" si="2"/>
        <v/>
      </c>
      <c r="I35" s="147" t="str">
        <f t="shared" si="3"/>
        <v/>
      </c>
      <c r="J35" s="262" t="str">
        <f t="shared" si="4"/>
        <v/>
      </c>
      <c r="K35" s="149">
        <v>6256</v>
      </c>
      <c r="L35" s="144">
        <v>0</v>
      </c>
      <c r="M35" s="150">
        <f t="shared" si="5"/>
        <v>0</v>
      </c>
      <c r="N35" s="146">
        <v>0</v>
      </c>
      <c r="O35" s="144">
        <v>0</v>
      </c>
      <c r="P35" s="145" t="str">
        <f t="shared" si="6"/>
        <v/>
      </c>
      <c r="Q35" s="147" t="str">
        <f t="shared" si="7"/>
        <v/>
      </c>
      <c r="R35" s="147" t="str">
        <f t="shared" si="8"/>
        <v/>
      </c>
      <c r="S35" s="262" t="str">
        <f t="shared" si="9"/>
        <v/>
      </c>
      <c r="T35" s="141"/>
    </row>
    <row r="36" spans="1:20" ht="16.5" x14ac:dyDescent="0.25">
      <c r="A36" s="142" t="s">
        <v>448</v>
      </c>
      <c r="B36" s="143">
        <v>0</v>
      </c>
      <c r="C36" s="144">
        <v>0</v>
      </c>
      <c r="D36" s="145" t="str">
        <f t="shared" si="0"/>
        <v/>
      </c>
      <c r="E36" s="146">
        <v>0</v>
      </c>
      <c r="F36" s="144">
        <v>0</v>
      </c>
      <c r="G36" s="145" t="str">
        <f t="shared" si="1"/>
        <v/>
      </c>
      <c r="H36" s="147" t="str">
        <f t="shared" si="2"/>
        <v/>
      </c>
      <c r="I36" s="147" t="str">
        <f t="shared" si="3"/>
        <v/>
      </c>
      <c r="J36" s="262" t="str">
        <f t="shared" si="4"/>
        <v/>
      </c>
      <c r="K36" s="149">
        <v>0</v>
      </c>
      <c r="L36" s="144">
        <v>0</v>
      </c>
      <c r="M36" s="150" t="str">
        <f t="shared" si="5"/>
        <v/>
      </c>
      <c r="N36" s="146">
        <v>1290</v>
      </c>
      <c r="O36" s="144">
        <v>600</v>
      </c>
      <c r="P36" s="145">
        <f t="shared" si="6"/>
        <v>0.46511627906976744</v>
      </c>
      <c r="Q36" s="147">
        <f t="shared" si="7"/>
        <v>-1</v>
      </c>
      <c r="R36" s="147">
        <f t="shared" si="8"/>
        <v>-1</v>
      </c>
      <c r="S36" s="262" t="str">
        <f t="shared" si="9"/>
        <v/>
      </c>
      <c r="T36" s="141"/>
    </row>
    <row r="37" spans="1:20" ht="16.5" x14ac:dyDescent="0.25">
      <c r="A37" s="142" t="s">
        <v>449</v>
      </c>
      <c r="B37" s="143">
        <v>0</v>
      </c>
      <c r="C37" s="144">
        <v>0</v>
      </c>
      <c r="D37" s="145" t="str">
        <f t="shared" si="0"/>
        <v/>
      </c>
      <c r="E37" s="146">
        <v>0</v>
      </c>
      <c r="F37" s="144">
        <v>0</v>
      </c>
      <c r="G37" s="145" t="str">
        <f t="shared" si="1"/>
        <v/>
      </c>
      <c r="H37" s="147" t="str">
        <f t="shared" si="2"/>
        <v/>
      </c>
      <c r="I37" s="147" t="str">
        <f t="shared" si="3"/>
        <v/>
      </c>
      <c r="J37" s="262" t="str">
        <f t="shared" si="4"/>
        <v/>
      </c>
      <c r="K37" s="149">
        <v>2999</v>
      </c>
      <c r="L37" s="144">
        <v>2177</v>
      </c>
      <c r="M37" s="150">
        <f t="shared" si="5"/>
        <v>0.72590863621207069</v>
      </c>
      <c r="N37" s="146">
        <v>0</v>
      </c>
      <c r="O37" s="144">
        <v>0</v>
      </c>
      <c r="P37" s="145" t="str">
        <f t="shared" si="6"/>
        <v/>
      </c>
      <c r="Q37" s="147" t="str">
        <f t="shared" si="7"/>
        <v/>
      </c>
      <c r="R37" s="147" t="str">
        <f t="shared" si="8"/>
        <v/>
      </c>
      <c r="S37" s="262" t="str">
        <f t="shared" si="9"/>
        <v/>
      </c>
      <c r="T37" s="141"/>
    </row>
    <row r="38" spans="1:20" ht="16.5" x14ac:dyDescent="0.25">
      <c r="A38" s="142" t="s">
        <v>450</v>
      </c>
      <c r="B38" s="143">
        <v>0</v>
      </c>
      <c r="C38" s="144">
        <v>0</v>
      </c>
      <c r="D38" s="145" t="str">
        <f t="shared" si="0"/>
        <v/>
      </c>
      <c r="E38" s="146">
        <v>0</v>
      </c>
      <c r="F38" s="144">
        <v>0</v>
      </c>
      <c r="G38" s="145" t="str">
        <f t="shared" si="1"/>
        <v/>
      </c>
      <c r="H38" s="147" t="str">
        <f t="shared" si="2"/>
        <v/>
      </c>
      <c r="I38" s="147" t="str">
        <f t="shared" si="3"/>
        <v/>
      </c>
      <c r="J38" s="262" t="str">
        <f t="shared" si="4"/>
        <v/>
      </c>
      <c r="K38" s="149">
        <v>0</v>
      </c>
      <c r="L38" s="144">
        <v>0</v>
      </c>
      <c r="M38" s="150" t="str">
        <f t="shared" si="5"/>
        <v/>
      </c>
      <c r="N38" s="146">
        <v>285</v>
      </c>
      <c r="O38" s="144">
        <v>121</v>
      </c>
      <c r="P38" s="145">
        <f t="shared" si="6"/>
        <v>0.42456140350877192</v>
      </c>
      <c r="Q38" s="147">
        <f t="shared" si="7"/>
        <v>-1</v>
      </c>
      <c r="R38" s="147">
        <f t="shared" si="8"/>
        <v>-1</v>
      </c>
      <c r="S38" s="262" t="str">
        <f t="shared" si="9"/>
        <v/>
      </c>
      <c r="T38" s="141"/>
    </row>
    <row r="39" spans="1:20" ht="16.5" x14ac:dyDescent="0.25">
      <c r="A39" s="142" t="s">
        <v>443</v>
      </c>
      <c r="B39" s="143">
        <v>0</v>
      </c>
      <c r="C39" s="144">
        <v>0</v>
      </c>
      <c r="D39" s="145" t="str">
        <f t="shared" si="0"/>
        <v/>
      </c>
      <c r="E39" s="146">
        <v>0</v>
      </c>
      <c r="F39" s="144">
        <v>0</v>
      </c>
      <c r="G39" s="145" t="str">
        <f t="shared" si="1"/>
        <v/>
      </c>
      <c r="H39" s="147" t="str">
        <f t="shared" si="2"/>
        <v/>
      </c>
      <c r="I39" s="147" t="str">
        <f t="shared" si="3"/>
        <v/>
      </c>
      <c r="J39" s="262" t="str">
        <f t="shared" si="4"/>
        <v/>
      </c>
      <c r="K39" s="149">
        <v>0</v>
      </c>
      <c r="L39" s="144">
        <v>0</v>
      </c>
      <c r="M39" s="150" t="str">
        <f t="shared" si="5"/>
        <v/>
      </c>
      <c r="N39" s="146">
        <v>236</v>
      </c>
      <c r="O39" s="144">
        <v>107</v>
      </c>
      <c r="P39" s="145">
        <f t="shared" si="6"/>
        <v>0.45338983050847459</v>
      </c>
      <c r="Q39" s="147">
        <f t="shared" si="7"/>
        <v>-1</v>
      </c>
      <c r="R39" s="147">
        <f t="shared" si="8"/>
        <v>-1</v>
      </c>
      <c r="S39" s="262" t="str">
        <f t="shared" si="9"/>
        <v/>
      </c>
      <c r="T39" s="141"/>
    </row>
    <row r="40" spans="1:20" ht="16.5" x14ac:dyDescent="0.25">
      <c r="A40" s="142" t="s">
        <v>381</v>
      </c>
      <c r="B40" s="143">
        <v>0</v>
      </c>
      <c r="C40" s="144">
        <v>0</v>
      </c>
      <c r="D40" s="145" t="str">
        <f t="shared" si="0"/>
        <v/>
      </c>
      <c r="E40" s="146">
        <v>0</v>
      </c>
      <c r="F40" s="144">
        <v>0</v>
      </c>
      <c r="G40" s="145" t="str">
        <f t="shared" si="1"/>
        <v/>
      </c>
      <c r="H40" s="147" t="str">
        <f t="shared" si="2"/>
        <v/>
      </c>
      <c r="I40" s="147" t="str">
        <f t="shared" si="3"/>
        <v/>
      </c>
      <c r="J40" s="262" t="str">
        <f t="shared" si="4"/>
        <v/>
      </c>
      <c r="K40" s="149">
        <v>400</v>
      </c>
      <c r="L40" s="144">
        <v>232</v>
      </c>
      <c r="M40" s="150">
        <f t="shared" si="5"/>
        <v>0.57999999999999996</v>
      </c>
      <c r="N40" s="146">
        <v>0</v>
      </c>
      <c r="O40" s="144">
        <v>0</v>
      </c>
      <c r="P40" s="145" t="str">
        <f t="shared" si="6"/>
        <v/>
      </c>
      <c r="Q40" s="147" t="str">
        <f t="shared" si="7"/>
        <v/>
      </c>
      <c r="R40" s="147" t="str">
        <f t="shared" si="8"/>
        <v/>
      </c>
      <c r="S40" s="262" t="str">
        <f t="shared" si="9"/>
        <v/>
      </c>
      <c r="T40" s="141"/>
    </row>
    <row r="41" spans="1:20" ht="16.5" x14ac:dyDescent="0.25">
      <c r="A41" s="142" t="s">
        <v>451</v>
      </c>
      <c r="B41" s="143">
        <v>0</v>
      </c>
      <c r="C41" s="144">
        <v>0</v>
      </c>
      <c r="D41" s="145" t="str">
        <f t="shared" si="0"/>
        <v/>
      </c>
      <c r="E41" s="146">
        <v>0</v>
      </c>
      <c r="F41" s="144">
        <v>0</v>
      </c>
      <c r="G41" s="145" t="str">
        <f t="shared" si="1"/>
        <v/>
      </c>
      <c r="H41" s="147" t="str">
        <f t="shared" si="2"/>
        <v/>
      </c>
      <c r="I41" s="147" t="str">
        <f t="shared" si="3"/>
        <v/>
      </c>
      <c r="J41" s="262" t="str">
        <f t="shared" si="4"/>
        <v/>
      </c>
      <c r="K41" s="149">
        <v>240</v>
      </c>
      <c r="L41" s="144">
        <v>196</v>
      </c>
      <c r="M41" s="150">
        <f t="shared" si="5"/>
        <v>0.81666666666666665</v>
      </c>
      <c r="N41" s="146">
        <v>160</v>
      </c>
      <c r="O41" s="144">
        <v>136</v>
      </c>
      <c r="P41" s="145">
        <f t="shared" si="6"/>
        <v>0.85</v>
      </c>
      <c r="Q41" s="147">
        <f t="shared" si="7"/>
        <v>0.5</v>
      </c>
      <c r="R41" s="147">
        <f t="shared" si="8"/>
        <v>0.44117647058823528</v>
      </c>
      <c r="S41" s="262">
        <f t="shared" si="9"/>
        <v>-3.3333333333333326E-2</v>
      </c>
      <c r="T41" s="141"/>
    </row>
    <row r="42" spans="1:20" ht="16.5" x14ac:dyDescent="0.25">
      <c r="A42" s="142" t="s">
        <v>356</v>
      </c>
      <c r="B42" s="143">
        <v>0</v>
      </c>
      <c r="C42" s="144">
        <v>0</v>
      </c>
      <c r="D42" s="145" t="str">
        <f t="shared" si="0"/>
        <v/>
      </c>
      <c r="E42" s="146">
        <v>7500</v>
      </c>
      <c r="F42" s="144">
        <v>4678</v>
      </c>
      <c r="G42" s="145">
        <f t="shared" si="1"/>
        <v>0.62373333333333336</v>
      </c>
      <c r="H42" s="147">
        <f t="shared" si="2"/>
        <v>-1</v>
      </c>
      <c r="I42" s="147">
        <f t="shared" si="3"/>
        <v>-1</v>
      </c>
      <c r="J42" s="262" t="str">
        <f t="shared" si="4"/>
        <v/>
      </c>
      <c r="K42" s="149">
        <v>26800</v>
      </c>
      <c r="L42" s="144">
        <v>12327</v>
      </c>
      <c r="M42" s="150">
        <f t="shared" si="5"/>
        <v>0.45996268656716416</v>
      </c>
      <c r="N42" s="146">
        <v>93542</v>
      </c>
      <c r="O42" s="144">
        <v>55485</v>
      </c>
      <c r="P42" s="145">
        <f t="shared" si="6"/>
        <v>0.59315601547967756</v>
      </c>
      <c r="Q42" s="147">
        <f t="shared" si="7"/>
        <v>-0.71349768018644033</v>
      </c>
      <c r="R42" s="147">
        <f t="shared" si="8"/>
        <v>-0.77783184644498515</v>
      </c>
      <c r="S42" s="262">
        <f t="shared" si="9"/>
        <v>-0.1331933289125134</v>
      </c>
    </row>
    <row r="43" spans="1:20" ht="16.5" x14ac:dyDescent="0.25">
      <c r="A43" s="142" t="s">
        <v>452</v>
      </c>
      <c r="B43" s="143">
        <v>0</v>
      </c>
      <c r="C43" s="144">
        <v>0</v>
      </c>
      <c r="D43" s="145" t="str">
        <f t="shared" si="0"/>
        <v/>
      </c>
      <c r="E43" s="146">
        <v>0</v>
      </c>
      <c r="F43" s="144">
        <v>0</v>
      </c>
      <c r="G43" s="145" t="str">
        <f t="shared" si="1"/>
        <v/>
      </c>
      <c r="H43" s="147" t="str">
        <f t="shared" si="2"/>
        <v/>
      </c>
      <c r="I43" s="147" t="str">
        <f t="shared" si="3"/>
        <v/>
      </c>
      <c r="J43" s="262" t="str">
        <f t="shared" si="4"/>
        <v/>
      </c>
      <c r="K43" s="149">
        <v>19050</v>
      </c>
      <c r="L43" s="144">
        <v>14504</v>
      </c>
      <c r="M43" s="150">
        <f t="shared" si="5"/>
        <v>0.76136482939632544</v>
      </c>
      <c r="N43" s="146">
        <v>0</v>
      </c>
      <c r="O43" s="144">
        <v>0</v>
      </c>
      <c r="P43" s="145" t="str">
        <f t="shared" si="6"/>
        <v/>
      </c>
      <c r="Q43" s="147" t="str">
        <f t="shared" si="7"/>
        <v/>
      </c>
      <c r="R43" s="147" t="str">
        <f t="shared" si="8"/>
        <v/>
      </c>
      <c r="S43" s="262" t="str">
        <f t="shared" si="9"/>
        <v/>
      </c>
    </row>
    <row r="44" spans="1:20" ht="16.5" x14ac:dyDescent="0.25">
      <c r="A44" s="142" t="s">
        <v>103</v>
      </c>
      <c r="B44" s="143">
        <v>0</v>
      </c>
      <c r="C44" s="144">
        <v>0</v>
      </c>
      <c r="D44" s="145" t="str">
        <f t="shared" si="0"/>
        <v/>
      </c>
      <c r="E44" s="146">
        <v>20472</v>
      </c>
      <c r="F44" s="144">
        <v>16180</v>
      </c>
      <c r="G44" s="145">
        <f t="shared" si="1"/>
        <v>0.79034779210629147</v>
      </c>
      <c r="H44" s="147">
        <f t="shared" si="2"/>
        <v>-1</v>
      </c>
      <c r="I44" s="147">
        <f t="shared" si="3"/>
        <v>-1</v>
      </c>
      <c r="J44" s="262" t="str">
        <f t="shared" si="4"/>
        <v/>
      </c>
      <c r="K44" s="149">
        <v>135678</v>
      </c>
      <c r="L44" s="144">
        <v>110317</v>
      </c>
      <c r="M44" s="150">
        <f t="shared" si="5"/>
        <v>0.81307949704447291</v>
      </c>
      <c r="N44" s="146">
        <v>228528</v>
      </c>
      <c r="O44" s="144">
        <v>187737</v>
      </c>
      <c r="P44" s="145">
        <f t="shared" si="6"/>
        <v>0.82150546103759714</v>
      </c>
      <c r="Q44" s="147">
        <f t="shared" si="7"/>
        <v>-0.40629594622978371</v>
      </c>
      <c r="R44" s="147">
        <f t="shared" si="8"/>
        <v>-0.41238541150652241</v>
      </c>
      <c r="S44" s="262">
        <f t="shared" si="9"/>
        <v>-8.4259639931242303E-3</v>
      </c>
    </row>
    <row r="45" spans="1:20" ht="16.5" x14ac:dyDescent="0.25">
      <c r="A45" s="142" t="s">
        <v>112</v>
      </c>
      <c r="B45" s="143">
        <v>0</v>
      </c>
      <c r="C45" s="144">
        <v>0</v>
      </c>
      <c r="D45" s="145" t="str">
        <f t="shared" si="0"/>
        <v/>
      </c>
      <c r="E45" s="146">
        <v>0</v>
      </c>
      <c r="F45" s="144">
        <v>0</v>
      </c>
      <c r="G45" s="145" t="str">
        <f t="shared" si="1"/>
        <v/>
      </c>
      <c r="H45" s="147" t="str">
        <f t="shared" si="2"/>
        <v/>
      </c>
      <c r="I45" s="147" t="str">
        <f t="shared" si="3"/>
        <v/>
      </c>
      <c r="J45" s="262" t="str">
        <f t="shared" si="4"/>
        <v/>
      </c>
      <c r="K45" s="149">
        <v>2497</v>
      </c>
      <c r="L45" s="144">
        <v>2353</v>
      </c>
      <c r="M45" s="150">
        <f t="shared" si="5"/>
        <v>0.94233079695634758</v>
      </c>
      <c r="N45" s="146">
        <v>0</v>
      </c>
      <c r="O45" s="144">
        <v>0</v>
      </c>
      <c r="P45" s="145" t="str">
        <f t="shared" si="6"/>
        <v/>
      </c>
      <c r="Q45" s="147" t="str">
        <f t="shared" si="7"/>
        <v/>
      </c>
      <c r="R45" s="147" t="str">
        <f t="shared" si="8"/>
        <v/>
      </c>
      <c r="S45" s="262" t="str">
        <f t="shared" si="9"/>
        <v/>
      </c>
    </row>
    <row r="46" spans="1:20" ht="16.5" x14ac:dyDescent="0.25">
      <c r="A46" s="142" t="s">
        <v>444</v>
      </c>
      <c r="B46" s="143">
        <v>0</v>
      </c>
      <c r="C46" s="144">
        <v>0</v>
      </c>
      <c r="D46" s="145" t="str">
        <f t="shared" si="0"/>
        <v/>
      </c>
      <c r="E46" s="146">
        <v>0</v>
      </c>
      <c r="F46" s="144">
        <v>0</v>
      </c>
      <c r="G46" s="145" t="str">
        <f t="shared" si="1"/>
        <v/>
      </c>
      <c r="H46" s="147" t="str">
        <f t="shared" si="2"/>
        <v/>
      </c>
      <c r="I46" s="147" t="str">
        <f t="shared" si="3"/>
        <v/>
      </c>
      <c r="J46" s="262" t="str">
        <f t="shared" si="4"/>
        <v/>
      </c>
      <c r="K46" s="149">
        <v>360</v>
      </c>
      <c r="L46" s="144">
        <v>260</v>
      </c>
      <c r="M46" s="150">
        <f t="shared" si="5"/>
        <v>0.72222222222222221</v>
      </c>
      <c r="N46" s="146">
        <v>852</v>
      </c>
      <c r="O46" s="144">
        <v>571</v>
      </c>
      <c r="P46" s="145">
        <f t="shared" si="6"/>
        <v>0.67018779342723001</v>
      </c>
      <c r="Q46" s="147">
        <f t="shared" si="7"/>
        <v>-0.57746478873239437</v>
      </c>
      <c r="R46" s="147">
        <f t="shared" si="8"/>
        <v>-0.54465849387040288</v>
      </c>
      <c r="S46" s="262">
        <f t="shared" si="9"/>
        <v>5.2034428794992205E-2</v>
      </c>
    </row>
    <row r="47" spans="1:20" ht="16.5" x14ac:dyDescent="0.25">
      <c r="A47" s="142" t="s">
        <v>453</v>
      </c>
      <c r="B47" s="143">
        <v>0</v>
      </c>
      <c r="C47" s="144">
        <v>0</v>
      </c>
      <c r="D47" s="145" t="str">
        <f t="shared" si="0"/>
        <v/>
      </c>
      <c r="E47" s="146">
        <v>0</v>
      </c>
      <c r="F47" s="144">
        <v>0</v>
      </c>
      <c r="G47" s="145" t="str">
        <f t="shared" si="1"/>
        <v/>
      </c>
      <c r="H47" s="147" t="str">
        <f t="shared" si="2"/>
        <v/>
      </c>
      <c r="I47" s="147" t="str">
        <f t="shared" si="3"/>
        <v/>
      </c>
      <c r="J47" s="262" t="str">
        <f t="shared" si="4"/>
        <v/>
      </c>
      <c r="K47" s="149">
        <v>120</v>
      </c>
      <c r="L47" s="144">
        <v>104</v>
      </c>
      <c r="M47" s="150">
        <f t="shared" si="5"/>
        <v>0.8666666666666667</v>
      </c>
      <c r="N47" s="146">
        <v>1080</v>
      </c>
      <c r="O47" s="144">
        <v>687</v>
      </c>
      <c r="P47" s="145">
        <f t="shared" si="6"/>
        <v>0.63611111111111107</v>
      </c>
      <c r="Q47" s="147">
        <f t="shared" si="7"/>
        <v>-0.88888888888888884</v>
      </c>
      <c r="R47" s="147">
        <f t="shared" si="8"/>
        <v>-0.84861717612809318</v>
      </c>
      <c r="S47" s="262">
        <f t="shared" si="9"/>
        <v>0.23055555555555562</v>
      </c>
    </row>
    <row r="48" spans="1:20" ht="16.5" x14ac:dyDescent="0.25">
      <c r="A48" s="142" t="s">
        <v>99</v>
      </c>
      <c r="B48" s="143">
        <v>0</v>
      </c>
      <c r="C48" s="144">
        <v>0</v>
      </c>
      <c r="D48" s="145" t="str">
        <f t="shared" si="0"/>
        <v/>
      </c>
      <c r="E48" s="146">
        <v>32832</v>
      </c>
      <c r="F48" s="144">
        <v>18005</v>
      </c>
      <c r="G48" s="145">
        <f t="shared" si="1"/>
        <v>0.54839790448343084</v>
      </c>
      <c r="H48" s="147">
        <f t="shared" si="2"/>
        <v>-1</v>
      </c>
      <c r="I48" s="147">
        <f t="shared" si="3"/>
        <v>-1</v>
      </c>
      <c r="J48" s="262" t="str">
        <f t="shared" si="4"/>
        <v/>
      </c>
      <c r="K48" s="149">
        <v>299883</v>
      </c>
      <c r="L48" s="144">
        <v>184250</v>
      </c>
      <c r="M48" s="150">
        <f t="shared" si="5"/>
        <v>0.61440628511786266</v>
      </c>
      <c r="N48" s="146">
        <v>268992</v>
      </c>
      <c r="O48" s="144">
        <v>174271</v>
      </c>
      <c r="P48" s="145">
        <f t="shared" si="6"/>
        <v>0.64786685105876751</v>
      </c>
      <c r="Q48" s="147">
        <f t="shared" si="7"/>
        <v>0.11483984653818702</v>
      </c>
      <c r="R48" s="147">
        <f t="shared" si="8"/>
        <v>5.7261391740450307E-2</v>
      </c>
      <c r="S48" s="262">
        <f t="shared" si="9"/>
        <v>-3.3460565940904852E-2</v>
      </c>
    </row>
    <row r="49" spans="1:19" ht="16.5" x14ac:dyDescent="0.25">
      <c r="A49" s="142" t="s">
        <v>454</v>
      </c>
      <c r="B49" s="143">
        <v>0</v>
      </c>
      <c r="C49" s="144">
        <v>0</v>
      </c>
      <c r="D49" s="145" t="str">
        <f t="shared" si="0"/>
        <v/>
      </c>
      <c r="E49" s="146">
        <v>0</v>
      </c>
      <c r="F49" s="144">
        <v>0</v>
      </c>
      <c r="G49" s="145" t="str">
        <f t="shared" si="1"/>
        <v/>
      </c>
      <c r="H49" s="147" t="str">
        <f t="shared" si="2"/>
        <v/>
      </c>
      <c r="I49" s="147" t="str">
        <f t="shared" si="3"/>
        <v/>
      </c>
      <c r="J49" s="262" t="str">
        <f t="shared" si="4"/>
        <v/>
      </c>
      <c r="K49" s="149">
        <v>0</v>
      </c>
      <c r="L49" s="144">
        <v>0</v>
      </c>
      <c r="M49" s="150" t="str">
        <f t="shared" si="5"/>
        <v/>
      </c>
      <c r="N49" s="146">
        <v>176</v>
      </c>
      <c r="O49" s="144">
        <v>86</v>
      </c>
      <c r="P49" s="145">
        <f t="shared" si="6"/>
        <v>0.48863636363636365</v>
      </c>
      <c r="Q49" s="147">
        <f t="shared" si="7"/>
        <v>-1</v>
      </c>
      <c r="R49" s="147">
        <f t="shared" si="8"/>
        <v>-1</v>
      </c>
      <c r="S49" s="262" t="str">
        <f t="shared" si="9"/>
        <v/>
      </c>
    </row>
    <row r="50" spans="1:19" ht="16.5" x14ac:dyDescent="0.25">
      <c r="A50" s="142" t="s">
        <v>455</v>
      </c>
      <c r="B50" s="143">
        <v>0</v>
      </c>
      <c r="C50" s="144">
        <v>0</v>
      </c>
      <c r="D50" s="145" t="str">
        <f t="shared" si="0"/>
        <v/>
      </c>
      <c r="E50" s="146">
        <v>0</v>
      </c>
      <c r="F50" s="144">
        <v>0</v>
      </c>
      <c r="G50" s="145" t="str">
        <f t="shared" si="1"/>
        <v/>
      </c>
      <c r="H50" s="147" t="str">
        <f t="shared" si="2"/>
        <v/>
      </c>
      <c r="I50" s="147" t="str">
        <f t="shared" si="3"/>
        <v/>
      </c>
      <c r="J50" s="262" t="str">
        <f t="shared" si="4"/>
        <v/>
      </c>
      <c r="K50" s="149">
        <v>205</v>
      </c>
      <c r="L50" s="144">
        <v>87</v>
      </c>
      <c r="M50" s="150">
        <f t="shared" si="5"/>
        <v>0.42439024390243901</v>
      </c>
      <c r="N50" s="146">
        <v>0</v>
      </c>
      <c r="O50" s="144">
        <v>0</v>
      </c>
      <c r="P50" s="145" t="str">
        <f t="shared" si="6"/>
        <v/>
      </c>
      <c r="Q50" s="147" t="str">
        <f t="shared" si="7"/>
        <v/>
      </c>
      <c r="R50" s="147" t="str">
        <f t="shared" si="8"/>
        <v/>
      </c>
      <c r="S50" s="262" t="str">
        <f t="shared" si="9"/>
        <v/>
      </c>
    </row>
    <row r="51" spans="1:19" ht="16.5" x14ac:dyDescent="0.25">
      <c r="A51" s="142" t="s">
        <v>456</v>
      </c>
      <c r="B51" s="143">
        <v>0</v>
      </c>
      <c r="C51" s="144">
        <v>0</v>
      </c>
      <c r="D51" s="145" t="str">
        <f t="shared" si="0"/>
        <v/>
      </c>
      <c r="E51" s="146">
        <v>0</v>
      </c>
      <c r="F51" s="144">
        <v>0</v>
      </c>
      <c r="G51" s="145" t="str">
        <f t="shared" si="1"/>
        <v/>
      </c>
      <c r="H51" s="147" t="str">
        <f t="shared" si="2"/>
        <v/>
      </c>
      <c r="I51" s="147" t="str">
        <f t="shared" si="3"/>
        <v/>
      </c>
      <c r="J51" s="262" t="str">
        <f t="shared" si="4"/>
        <v/>
      </c>
      <c r="K51" s="149">
        <v>1042</v>
      </c>
      <c r="L51" s="144">
        <v>342</v>
      </c>
      <c r="M51" s="150">
        <f t="shared" si="5"/>
        <v>0.32821497120921306</v>
      </c>
      <c r="N51" s="146">
        <v>0</v>
      </c>
      <c r="O51" s="144">
        <v>0</v>
      </c>
      <c r="P51" s="145" t="str">
        <f t="shared" si="6"/>
        <v/>
      </c>
      <c r="Q51" s="147" t="str">
        <f t="shared" si="7"/>
        <v/>
      </c>
      <c r="R51" s="147" t="str">
        <f t="shared" si="8"/>
        <v/>
      </c>
      <c r="S51" s="262" t="str">
        <f t="shared" si="9"/>
        <v/>
      </c>
    </row>
    <row r="52" spans="1:19" ht="16.5" x14ac:dyDescent="0.25">
      <c r="A52" s="142" t="s">
        <v>404</v>
      </c>
      <c r="B52" s="143">
        <v>0</v>
      </c>
      <c r="C52" s="144">
        <v>0</v>
      </c>
      <c r="D52" s="145" t="str">
        <f t="shared" si="0"/>
        <v/>
      </c>
      <c r="E52" s="146">
        <v>0</v>
      </c>
      <c r="F52" s="144">
        <v>0</v>
      </c>
      <c r="G52" s="145" t="str">
        <f t="shared" si="1"/>
        <v/>
      </c>
      <c r="H52" s="147" t="str">
        <f t="shared" si="2"/>
        <v/>
      </c>
      <c r="I52" s="147" t="str">
        <f t="shared" si="3"/>
        <v/>
      </c>
      <c r="J52" s="262" t="str">
        <f t="shared" si="4"/>
        <v/>
      </c>
      <c r="K52" s="149">
        <v>0</v>
      </c>
      <c r="L52" s="144">
        <v>0</v>
      </c>
      <c r="M52" s="150" t="str">
        <f t="shared" si="5"/>
        <v/>
      </c>
      <c r="N52" s="146">
        <v>4947</v>
      </c>
      <c r="O52" s="144">
        <v>2520</v>
      </c>
      <c r="P52" s="145">
        <f t="shared" si="6"/>
        <v>0.50939963614311701</v>
      </c>
      <c r="Q52" s="147">
        <f t="shared" si="7"/>
        <v>-1</v>
      </c>
      <c r="R52" s="147">
        <f t="shared" si="8"/>
        <v>-1</v>
      </c>
      <c r="S52" s="262" t="str">
        <f t="shared" si="9"/>
        <v/>
      </c>
    </row>
    <row r="53" spans="1:19" ht="16.5" x14ac:dyDescent="0.25">
      <c r="A53" s="142" t="s">
        <v>457</v>
      </c>
      <c r="B53" s="143">
        <v>0</v>
      </c>
      <c r="C53" s="144">
        <v>0</v>
      </c>
      <c r="D53" s="145" t="str">
        <f t="shared" si="0"/>
        <v/>
      </c>
      <c r="E53" s="146">
        <v>0</v>
      </c>
      <c r="F53" s="144">
        <v>0</v>
      </c>
      <c r="G53" s="145" t="str">
        <f t="shared" si="1"/>
        <v/>
      </c>
      <c r="H53" s="147" t="str">
        <f t="shared" si="2"/>
        <v/>
      </c>
      <c r="I53" s="147" t="str">
        <f t="shared" si="3"/>
        <v/>
      </c>
      <c r="J53" s="262" t="str">
        <f t="shared" si="4"/>
        <v/>
      </c>
      <c r="K53" s="149">
        <v>0</v>
      </c>
      <c r="L53" s="144">
        <v>0</v>
      </c>
      <c r="M53" s="150" t="str">
        <f t="shared" si="5"/>
        <v/>
      </c>
      <c r="N53" s="146">
        <v>2280</v>
      </c>
      <c r="O53" s="144">
        <v>794</v>
      </c>
      <c r="P53" s="145">
        <f t="shared" si="6"/>
        <v>0.34824561403508769</v>
      </c>
      <c r="Q53" s="147">
        <f t="shared" si="7"/>
        <v>-1</v>
      </c>
      <c r="R53" s="147">
        <f t="shared" si="8"/>
        <v>-1</v>
      </c>
      <c r="S53" s="262" t="str">
        <f t="shared" si="9"/>
        <v/>
      </c>
    </row>
    <row r="54" spans="1:19" ht="16.5" x14ac:dyDescent="0.25">
      <c r="A54" s="142" t="s">
        <v>445</v>
      </c>
      <c r="B54" s="143">
        <v>0</v>
      </c>
      <c r="C54" s="144">
        <v>0</v>
      </c>
      <c r="D54" s="145" t="str">
        <f t="shared" si="0"/>
        <v/>
      </c>
      <c r="E54" s="146">
        <v>0</v>
      </c>
      <c r="F54" s="144">
        <v>0</v>
      </c>
      <c r="G54" s="145" t="str">
        <f t="shared" si="1"/>
        <v/>
      </c>
      <c r="H54" s="147" t="str">
        <f t="shared" si="2"/>
        <v/>
      </c>
      <c r="I54" s="147" t="str">
        <f t="shared" si="3"/>
        <v/>
      </c>
      <c r="J54" s="262" t="str">
        <f t="shared" si="4"/>
        <v/>
      </c>
      <c r="K54" s="149">
        <v>3272</v>
      </c>
      <c r="L54" s="144">
        <v>2391</v>
      </c>
      <c r="M54" s="150">
        <f t="shared" si="5"/>
        <v>0.73074572127139359</v>
      </c>
      <c r="N54" s="146">
        <v>120</v>
      </c>
      <c r="O54" s="144">
        <v>54</v>
      </c>
      <c r="P54" s="145">
        <f t="shared" si="6"/>
        <v>0.45</v>
      </c>
      <c r="Q54" s="147">
        <f t="shared" si="7"/>
        <v>26.266666666666666</v>
      </c>
      <c r="R54" s="147">
        <f t="shared" si="8"/>
        <v>43.277777777777779</v>
      </c>
      <c r="S54" s="262">
        <f t="shared" si="9"/>
        <v>0.28074572127139358</v>
      </c>
    </row>
    <row r="55" spans="1:19" ht="16.5" x14ac:dyDescent="0.25">
      <c r="A55" s="142" t="s">
        <v>458</v>
      </c>
      <c r="B55" s="143">
        <v>0</v>
      </c>
      <c r="C55" s="144">
        <v>0</v>
      </c>
      <c r="D55" s="145" t="str">
        <f t="shared" si="0"/>
        <v/>
      </c>
      <c r="E55" s="146">
        <v>112</v>
      </c>
      <c r="F55" s="144">
        <v>112</v>
      </c>
      <c r="G55" s="145">
        <f t="shared" si="1"/>
        <v>1</v>
      </c>
      <c r="H55" s="147">
        <f t="shared" si="2"/>
        <v>-1</v>
      </c>
      <c r="I55" s="147">
        <f t="shared" si="3"/>
        <v>-1</v>
      </c>
      <c r="J55" s="262" t="str">
        <f t="shared" si="4"/>
        <v/>
      </c>
      <c r="K55" s="149">
        <v>122</v>
      </c>
      <c r="L55" s="144">
        <v>122</v>
      </c>
      <c r="M55" s="150">
        <f t="shared" si="5"/>
        <v>1</v>
      </c>
      <c r="N55" s="146">
        <v>112</v>
      </c>
      <c r="O55" s="144">
        <v>112</v>
      </c>
      <c r="P55" s="145">
        <f t="shared" si="6"/>
        <v>1</v>
      </c>
      <c r="Q55" s="147">
        <f t="shared" si="7"/>
        <v>8.9285714285714191E-2</v>
      </c>
      <c r="R55" s="147">
        <f t="shared" si="8"/>
        <v>8.9285714285714191E-2</v>
      </c>
      <c r="S55" s="262">
        <f t="shared" si="9"/>
        <v>0</v>
      </c>
    </row>
    <row r="56" spans="1:19" ht="16.5" x14ac:dyDescent="0.25">
      <c r="A56" s="142" t="s">
        <v>459</v>
      </c>
      <c r="B56" s="143">
        <v>0</v>
      </c>
      <c r="C56" s="144">
        <v>0</v>
      </c>
      <c r="D56" s="145" t="str">
        <f t="shared" si="0"/>
        <v/>
      </c>
      <c r="E56" s="146">
        <v>0</v>
      </c>
      <c r="F56" s="144">
        <v>0</v>
      </c>
      <c r="G56" s="145" t="str">
        <f t="shared" si="1"/>
        <v/>
      </c>
      <c r="H56" s="147" t="str">
        <f t="shared" si="2"/>
        <v/>
      </c>
      <c r="I56" s="147" t="str">
        <f t="shared" si="3"/>
        <v/>
      </c>
      <c r="J56" s="262" t="str">
        <f t="shared" si="4"/>
        <v/>
      </c>
      <c r="K56" s="149">
        <v>0</v>
      </c>
      <c r="L56" s="144">
        <v>0</v>
      </c>
      <c r="M56" s="150" t="str">
        <f t="shared" si="5"/>
        <v/>
      </c>
      <c r="N56" s="146">
        <v>240</v>
      </c>
      <c r="O56" s="144">
        <v>0</v>
      </c>
      <c r="P56" s="145">
        <f t="shared" si="6"/>
        <v>0</v>
      </c>
      <c r="Q56" s="147">
        <f t="shared" si="7"/>
        <v>-1</v>
      </c>
      <c r="R56" s="147" t="str">
        <f t="shared" si="8"/>
        <v/>
      </c>
      <c r="S56" s="262" t="str">
        <f t="shared" si="9"/>
        <v/>
      </c>
    </row>
    <row r="57" spans="1:19" ht="16.5" x14ac:dyDescent="0.25">
      <c r="A57" s="142" t="s">
        <v>111</v>
      </c>
      <c r="B57" s="143">
        <v>0</v>
      </c>
      <c r="C57" s="144">
        <v>0</v>
      </c>
      <c r="D57" s="145" t="str">
        <f t="shared" si="0"/>
        <v/>
      </c>
      <c r="E57" s="146">
        <v>0</v>
      </c>
      <c r="F57" s="144">
        <v>0</v>
      </c>
      <c r="G57" s="145" t="str">
        <f t="shared" si="1"/>
        <v/>
      </c>
      <c r="H57" s="147" t="str">
        <f t="shared" si="2"/>
        <v/>
      </c>
      <c r="I57" s="147" t="str">
        <f t="shared" si="3"/>
        <v/>
      </c>
      <c r="J57" s="262" t="str">
        <f t="shared" si="4"/>
        <v/>
      </c>
      <c r="K57" s="149">
        <v>11400</v>
      </c>
      <c r="L57" s="144">
        <v>2168</v>
      </c>
      <c r="M57" s="150">
        <f t="shared" si="5"/>
        <v>0.19017543859649122</v>
      </c>
      <c r="N57" s="146">
        <v>0</v>
      </c>
      <c r="O57" s="144">
        <v>0</v>
      </c>
      <c r="P57" s="145" t="str">
        <f t="shared" si="6"/>
        <v/>
      </c>
      <c r="Q57" s="147" t="str">
        <f t="shared" si="7"/>
        <v/>
      </c>
      <c r="R57" s="147" t="str">
        <f t="shared" si="8"/>
        <v/>
      </c>
      <c r="S57" s="262" t="str">
        <f t="shared" si="9"/>
        <v/>
      </c>
    </row>
    <row r="58" spans="1:19" ht="16.5" x14ac:dyDescent="0.25">
      <c r="A58" s="142" t="s">
        <v>460</v>
      </c>
      <c r="B58" s="143">
        <v>0</v>
      </c>
      <c r="C58" s="144">
        <v>0</v>
      </c>
      <c r="D58" s="145" t="str">
        <f t="shared" si="0"/>
        <v/>
      </c>
      <c r="E58" s="146">
        <v>0</v>
      </c>
      <c r="F58" s="144">
        <v>0</v>
      </c>
      <c r="G58" s="145" t="str">
        <f t="shared" si="1"/>
        <v/>
      </c>
      <c r="H58" s="147" t="str">
        <f t="shared" si="2"/>
        <v/>
      </c>
      <c r="I58" s="147" t="str">
        <f t="shared" si="3"/>
        <v/>
      </c>
      <c r="J58" s="262" t="str">
        <f t="shared" si="4"/>
        <v/>
      </c>
      <c r="K58" s="149">
        <v>0</v>
      </c>
      <c r="L58" s="144">
        <v>0</v>
      </c>
      <c r="M58" s="150" t="str">
        <f t="shared" si="5"/>
        <v/>
      </c>
      <c r="N58" s="146">
        <v>531</v>
      </c>
      <c r="O58" s="144">
        <v>160</v>
      </c>
      <c r="P58" s="145">
        <f t="shared" si="6"/>
        <v>0.30131826741996232</v>
      </c>
      <c r="Q58" s="147">
        <f t="shared" si="7"/>
        <v>-1</v>
      </c>
      <c r="R58" s="147">
        <f t="shared" si="8"/>
        <v>-1</v>
      </c>
      <c r="S58" s="262" t="str">
        <f t="shared" si="9"/>
        <v/>
      </c>
    </row>
    <row r="59" spans="1:19" ht="16.5" x14ac:dyDescent="0.25">
      <c r="A59" s="142" t="s">
        <v>403</v>
      </c>
      <c r="B59" s="143">
        <v>0</v>
      </c>
      <c r="C59" s="144">
        <v>0</v>
      </c>
      <c r="D59" s="145" t="str">
        <f t="shared" si="0"/>
        <v/>
      </c>
      <c r="E59" s="146">
        <v>0</v>
      </c>
      <c r="F59" s="144">
        <v>0</v>
      </c>
      <c r="G59" s="145" t="str">
        <f t="shared" si="1"/>
        <v/>
      </c>
      <c r="H59" s="147" t="str">
        <f t="shared" si="2"/>
        <v/>
      </c>
      <c r="I59" s="147" t="str">
        <f t="shared" si="3"/>
        <v/>
      </c>
      <c r="J59" s="262" t="str">
        <f t="shared" si="4"/>
        <v/>
      </c>
      <c r="K59" s="149">
        <v>0</v>
      </c>
      <c r="L59" s="144">
        <v>0</v>
      </c>
      <c r="M59" s="150" t="str">
        <f t="shared" si="5"/>
        <v/>
      </c>
      <c r="N59" s="146">
        <v>460</v>
      </c>
      <c r="O59" s="144">
        <v>233</v>
      </c>
      <c r="P59" s="145">
        <f t="shared" si="6"/>
        <v>0.50652173913043474</v>
      </c>
      <c r="Q59" s="147">
        <f t="shared" si="7"/>
        <v>-1</v>
      </c>
      <c r="R59" s="147">
        <f t="shared" si="8"/>
        <v>-1</v>
      </c>
      <c r="S59" s="262" t="str">
        <f t="shared" si="9"/>
        <v/>
      </c>
    </row>
    <row r="60" spans="1:19" ht="16.5" x14ac:dyDescent="0.25">
      <c r="A60" s="142" t="s">
        <v>461</v>
      </c>
      <c r="B60" s="143">
        <v>0</v>
      </c>
      <c r="C60" s="144">
        <v>0</v>
      </c>
      <c r="D60" s="145" t="str">
        <f t="shared" si="0"/>
        <v/>
      </c>
      <c r="E60" s="146">
        <v>0</v>
      </c>
      <c r="F60" s="144">
        <v>0</v>
      </c>
      <c r="G60" s="145" t="str">
        <f t="shared" si="1"/>
        <v/>
      </c>
      <c r="H60" s="147" t="str">
        <f t="shared" si="2"/>
        <v/>
      </c>
      <c r="I60" s="147" t="str">
        <f t="shared" si="3"/>
        <v/>
      </c>
      <c r="J60" s="262" t="str">
        <f t="shared" si="4"/>
        <v/>
      </c>
      <c r="K60" s="149">
        <v>338</v>
      </c>
      <c r="L60" s="144">
        <v>107</v>
      </c>
      <c r="M60" s="150">
        <f t="shared" si="5"/>
        <v>0.31656804733727811</v>
      </c>
      <c r="N60" s="146">
        <v>0</v>
      </c>
      <c r="O60" s="144">
        <v>0</v>
      </c>
      <c r="P60" s="145" t="str">
        <f t="shared" si="6"/>
        <v/>
      </c>
      <c r="Q60" s="147" t="str">
        <f t="shared" si="7"/>
        <v/>
      </c>
      <c r="R60" s="147" t="str">
        <f t="shared" si="8"/>
        <v/>
      </c>
      <c r="S60" s="262" t="str">
        <f t="shared" si="9"/>
        <v/>
      </c>
    </row>
    <row r="61" spans="1:19" ht="16.5" x14ac:dyDescent="0.25">
      <c r="A61" s="142" t="s">
        <v>462</v>
      </c>
      <c r="B61" s="143">
        <v>0</v>
      </c>
      <c r="C61" s="144">
        <v>0</v>
      </c>
      <c r="D61" s="145" t="str">
        <f t="shared" si="0"/>
        <v/>
      </c>
      <c r="E61" s="146">
        <v>0</v>
      </c>
      <c r="F61" s="144">
        <v>0</v>
      </c>
      <c r="G61" s="145" t="str">
        <f t="shared" si="1"/>
        <v/>
      </c>
      <c r="H61" s="147" t="str">
        <f t="shared" si="2"/>
        <v/>
      </c>
      <c r="I61" s="147" t="str">
        <f t="shared" si="3"/>
        <v/>
      </c>
      <c r="J61" s="262" t="str">
        <f t="shared" si="4"/>
        <v/>
      </c>
      <c r="K61" s="149">
        <v>0</v>
      </c>
      <c r="L61" s="144">
        <v>0</v>
      </c>
      <c r="M61" s="150" t="str">
        <f t="shared" si="5"/>
        <v/>
      </c>
      <c r="N61" s="146">
        <v>136</v>
      </c>
      <c r="O61" s="144">
        <v>60</v>
      </c>
      <c r="P61" s="145">
        <f t="shared" si="6"/>
        <v>0.44117647058823528</v>
      </c>
      <c r="Q61" s="147">
        <f t="shared" si="7"/>
        <v>-1</v>
      </c>
      <c r="R61" s="147">
        <f t="shared" si="8"/>
        <v>-1</v>
      </c>
      <c r="S61" s="262" t="str">
        <f t="shared" si="9"/>
        <v/>
      </c>
    </row>
    <row r="62" spans="1:19" ht="16.5" x14ac:dyDescent="0.25">
      <c r="A62" s="142" t="s">
        <v>357</v>
      </c>
      <c r="B62" s="143">
        <v>0</v>
      </c>
      <c r="C62" s="144">
        <v>0</v>
      </c>
      <c r="D62" s="145" t="str">
        <f t="shared" si="0"/>
        <v/>
      </c>
      <c r="E62" s="146">
        <v>31650</v>
      </c>
      <c r="F62" s="144">
        <v>23764</v>
      </c>
      <c r="G62" s="145">
        <f t="shared" si="1"/>
        <v>0.75083728278041073</v>
      </c>
      <c r="H62" s="147">
        <f t="shared" si="2"/>
        <v>-1</v>
      </c>
      <c r="I62" s="147">
        <f t="shared" si="3"/>
        <v>-1</v>
      </c>
      <c r="J62" s="262" t="str">
        <f t="shared" si="4"/>
        <v/>
      </c>
      <c r="K62" s="149">
        <v>35609</v>
      </c>
      <c r="L62" s="144">
        <v>26070</v>
      </c>
      <c r="M62" s="150">
        <f t="shared" si="5"/>
        <v>0.73211828470330531</v>
      </c>
      <c r="N62" s="146">
        <v>169998</v>
      </c>
      <c r="O62" s="144">
        <v>123031</v>
      </c>
      <c r="P62" s="145">
        <f t="shared" si="6"/>
        <v>0.72372027906210656</v>
      </c>
      <c r="Q62" s="147">
        <f t="shared" si="7"/>
        <v>-0.79053282979799766</v>
      </c>
      <c r="R62" s="147">
        <f t="shared" si="8"/>
        <v>-0.78810218562801249</v>
      </c>
      <c r="S62" s="262">
        <f t="shared" si="9"/>
        <v>8.3980056411987469E-3</v>
      </c>
    </row>
    <row r="63" spans="1:19" ht="16.5" x14ac:dyDescent="0.25">
      <c r="A63" s="142" t="s">
        <v>358</v>
      </c>
      <c r="B63" s="143">
        <v>0</v>
      </c>
      <c r="C63" s="144">
        <v>0</v>
      </c>
      <c r="D63" s="145" t="str">
        <f t="shared" si="0"/>
        <v/>
      </c>
      <c r="E63" s="146">
        <v>0</v>
      </c>
      <c r="F63" s="144">
        <v>0</v>
      </c>
      <c r="G63" s="145" t="str">
        <f t="shared" si="1"/>
        <v/>
      </c>
      <c r="H63" s="147" t="str">
        <f t="shared" si="2"/>
        <v/>
      </c>
      <c r="I63" s="147" t="str">
        <f t="shared" si="3"/>
        <v/>
      </c>
      <c r="J63" s="262" t="str">
        <f t="shared" si="4"/>
        <v/>
      </c>
      <c r="K63" s="149">
        <v>3036</v>
      </c>
      <c r="L63" s="144">
        <v>2020</v>
      </c>
      <c r="M63" s="150">
        <f t="shared" si="5"/>
        <v>0.66534914361001318</v>
      </c>
      <c r="N63" s="146">
        <v>3920</v>
      </c>
      <c r="O63" s="144">
        <v>3108</v>
      </c>
      <c r="P63" s="145">
        <f t="shared" si="6"/>
        <v>0.79285714285714282</v>
      </c>
      <c r="Q63" s="147">
        <f t="shared" si="7"/>
        <v>-0.22551020408163269</v>
      </c>
      <c r="R63" s="147">
        <f t="shared" si="8"/>
        <v>-0.3500643500643501</v>
      </c>
      <c r="S63" s="262">
        <f t="shared" si="9"/>
        <v>-0.12750799924712963</v>
      </c>
    </row>
    <row r="64" spans="1:19" ht="16.5" x14ac:dyDescent="0.25">
      <c r="A64" s="142" t="s">
        <v>447</v>
      </c>
      <c r="B64" s="143">
        <v>0</v>
      </c>
      <c r="C64" s="144">
        <v>0</v>
      </c>
      <c r="D64" s="145" t="str">
        <f t="shared" si="0"/>
        <v/>
      </c>
      <c r="E64" s="146">
        <v>0</v>
      </c>
      <c r="F64" s="144">
        <v>0</v>
      </c>
      <c r="G64" s="145" t="str">
        <f t="shared" si="1"/>
        <v/>
      </c>
      <c r="H64" s="147" t="str">
        <f t="shared" si="2"/>
        <v/>
      </c>
      <c r="I64" s="147" t="str">
        <f t="shared" si="3"/>
        <v/>
      </c>
      <c r="J64" s="262" t="str">
        <f t="shared" si="4"/>
        <v/>
      </c>
      <c r="K64" s="149">
        <v>0</v>
      </c>
      <c r="L64" s="144">
        <v>0</v>
      </c>
      <c r="M64" s="150" t="str">
        <f t="shared" si="5"/>
        <v/>
      </c>
      <c r="N64" s="146">
        <v>100</v>
      </c>
      <c r="O64" s="144">
        <v>60</v>
      </c>
      <c r="P64" s="145">
        <f t="shared" si="6"/>
        <v>0.6</v>
      </c>
      <c r="Q64" s="147">
        <f t="shared" si="7"/>
        <v>-1</v>
      </c>
      <c r="R64" s="147">
        <f t="shared" si="8"/>
        <v>-1</v>
      </c>
      <c r="S64" s="262" t="str">
        <f t="shared" si="9"/>
        <v/>
      </c>
    </row>
    <row r="65" spans="1:19" ht="16.5" x14ac:dyDescent="0.25">
      <c r="A65" s="142" t="s">
        <v>463</v>
      </c>
      <c r="B65" s="143">
        <v>0</v>
      </c>
      <c r="C65" s="144">
        <v>0</v>
      </c>
      <c r="D65" s="145" t="str">
        <f t="shared" si="0"/>
        <v/>
      </c>
      <c r="E65" s="146">
        <v>0</v>
      </c>
      <c r="F65" s="144">
        <v>0</v>
      </c>
      <c r="G65" s="145" t="str">
        <f t="shared" si="1"/>
        <v/>
      </c>
      <c r="H65" s="147" t="str">
        <f t="shared" si="2"/>
        <v/>
      </c>
      <c r="I65" s="147" t="str">
        <f t="shared" si="3"/>
        <v/>
      </c>
      <c r="J65" s="262" t="str">
        <f t="shared" si="4"/>
        <v/>
      </c>
      <c r="K65" s="149">
        <v>0</v>
      </c>
      <c r="L65" s="144">
        <v>0</v>
      </c>
      <c r="M65" s="150" t="str">
        <f t="shared" si="5"/>
        <v/>
      </c>
      <c r="N65" s="146">
        <v>400</v>
      </c>
      <c r="O65" s="144">
        <v>252</v>
      </c>
      <c r="P65" s="145">
        <f t="shared" si="6"/>
        <v>0.63</v>
      </c>
      <c r="Q65" s="147">
        <f t="shared" si="7"/>
        <v>-1</v>
      </c>
      <c r="R65" s="147">
        <f t="shared" si="8"/>
        <v>-1</v>
      </c>
      <c r="S65" s="262" t="str">
        <f t="shared" si="9"/>
        <v/>
      </c>
    </row>
    <row r="66" spans="1:19" ht="16.5" x14ac:dyDescent="0.25">
      <c r="A66" s="142" t="s">
        <v>464</v>
      </c>
      <c r="B66" s="143">
        <v>0</v>
      </c>
      <c r="C66" s="144">
        <v>0</v>
      </c>
      <c r="D66" s="145" t="str">
        <f t="shared" si="0"/>
        <v/>
      </c>
      <c r="E66" s="146">
        <v>0</v>
      </c>
      <c r="F66" s="144">
        <v>0</v>
      </c>
      <c r="G66" s="145" t="str">
        <f t="shared" si="1"/>
        <v/>
      </c>
      <c r="H66" s="147" t="str">
        <f t="shared" si="2"/>
        <v/>
      </c>
      <c r="I66" s="147" t="str">
        <f t="shared" si="3"/>
        <v/>
      </c>
      <c r="J66" s="262" t="str">
        <f t="shared" si="4"/>
        <v/>
      </c>
      <c r="K66" s="149">
        <v>256</v>
      </c>
      <c r="L66" s="144">
        <v>123</v>
      </c>
      <c r="M66" s="150">
        <f t="shared" si="5"/>
        <v>0.48046875</v>
      </c>
      <c r="N66" s="146">
        <v>0</v>
      </c>
      <c r="O66" s="144">
        <v>0</v>
      </c>
      <c r="P66" s="145" t="str">
        <f t="shared" si="6"/>
        <v/>
      </c>
      <c r="Q66" s="147" t="str">
        <f t="shared" si="7"/>
        <v/>
      </c>
      <c r="R66" s="147" t="str">
        <f t="shared" si="8"/>
        <v/>
      </c>
      <c r="S66" s="262" t="str">
        <f t="shared" si="9"/>
        <v/>
      </c>
    </row>
    <row r="67" spans="1:19" ht="16.5" x14ac:dyDescent="0.25">
      <c r="A67" s="142" t="s">
        <v>405</v>
      </c>
      <c r="B67" s="143">
        <v>0</v>
      </c>
      <c r="C67" s="144">
        <v>0</v>
      </c>
      <c r="D67" s="145" t="str">
        <f t="shared" si="0"/>
        <v/>
      </c>
      <c r="E67" s="146">
        <v>460</v>
      </c>
      <c r="F67" s="144">
        <v>100</v>
      </c>
      <c r="G67" s="145">
        <f t="shared" si="1"/>
        <v>0.21739130434782608</v>
      </c>
      <c r="H67" s="147">
        <f t="shared" si="2"/>
        <v>-1</v>
      </c>
      <c r="I67" s="147">
        <f t="shared" si="3"/>
        <v>-1</v>
      </c>
      <c r="J67" s="262" t="str">
        <f t="shared" si="4"/>
        <v/>
      </c>
      <c r="K67" s="149">
        <v>0</v>
      </c>
      <c r="L67" s="144">
        <v>0</v>
      </c>
      <c r="M67" s="150" t="str">
        <f t="shared" si="5"/>
        <v/>
      </c>
      <c r="N67" s="146">
        <v>3460</v>
      </c>
      <c r="O67" s="144">
        <v>1304</v>
      </c>
      <c r="P67" s="145">
        <f t="shared" si="6"/>
        <v>0.37687861271676298</v>
      </c>
      <c r="Q67" s="147">
        <f t="shared" si="7"/>
        <v>-1</v>
      </c>
      <c r="R67" s="147">
        <f t="shared" si="8"/>
        <v>-1</v>
      </c>
      <c r="S67" s="262" t="str">
        <f t="shared" si="9"/>
        <v/>
      </c>
    </row>
    <row r="68" spans="1:19" ht="16.5" x14ac:dyDescent="0.25">
      <c r="A68" s="142" t="s">
        <v>251</v>
      </c>
      <c r="B68" s="143">
        <v>0</v>
      </c>
      <c r="C68" s="144">
        <v>0</v>
      </c>
      <c r="D68" s="145" t="str">
        <f t="shared" si="0"/>
        <v/>
      </c>
      <c r="E68" s="146">
        <v>18252</v>
      </c>
      <c r="F68" s="144">
        <v>14802</v>
      </c>
      <c r="G68" s="145">
        <f t="shared" si="1"/>
        <v>0.81097961867192636</v>
      </c>
      <c r="H68" s="147">
        <f t="shared" si="2"/>
        <v>-1</v>
      </c>
      <c r="I68" s="147">
        <f t="shared" si="3"/>
        <v>-1</v>
      </c>
      <c r="J68" s="262" t="str">
        <f t="shared" si="4"/>
        <v/>
      </c>
      <c r="K68" s="149">
        <v>75368</v>
      </c>
      <c r="L68" s="144">
        <v>60972</v>
      </c>
      <c r="M68" s="150">
        <f t="shared" si="5"/>
        <v>0.80899055301984923</v>
      </c>
      <c r="N68" s="146">
        <v>233216</v>
      </c>
      <c r="O68" s="144">
        <v>176339</v>
      </c>
      <c r="P68" s="145">
        <f t="shared" si="6"/>
        <v>0.75611879116355651</v>
      </c>
      <c r="Q68" s="147">
        <f t="shared" si="7"/>
        <v>-0.67683177826564211</v>
      </c>
      <c r="R68" s="147">
        <f t="shared" si="8"/>
        <v>-0.65423417394904138</v>
      </c>
      <c r="S68" s="262">
        <f t="shared" si="9"/>
        <v>5.2871761856292721E-2</v>
      </c>
    </row>
    <row r="69" spans="1:19" ht="16.5" x14ac:dyDescent="0.25">
      <c r="A69" s="142" t="s">
        <v>465</v>
      </c>
      <c r="B69" s="143">
        <v>0</v>
      </c>
      <c r="C69" s="144">
        <v>0</v>
      </c>
      <c r="D69" s="145" t="str">
        <f t="shared" si="0"/>
        <v/>
      </c>
      <c r="E69" s="146">
        <v>0</v>
      </c>
      <c r="F69" s="144">
        <v>0</v>
      </c>
      <c r="G69" s="145" t="str">
        <f t="shared" si="1"/>
        <v/>
      </c>
      <c r="H69" s="147" t="str">
        <f t="shared" si="2"/>
        <v/>
      </c>
      <c r="I69" s="147" t="str">
        <f t="shared" si="3"/>
        <v/>
      </c>
      <c r="J69" s="262" t="str">
        <f t="shared" si="4"/>
        <v/>
      </c>
      <c r="K69" s="149">
        <v>160</v>
      </c>
      <c r="L69" s="144">
        <v>158</v>
      </c>
      <c r="M69" s="150">
        <f t="shared" si="5"/>
        <v>0.98750000000000004</v>
      </c>
      <c r="N69" s="146">
        <v>0</v>
      </c>
      <c r="O69" s="144">
        <v>0</v>
      </c>
      <c r="P69" s="145" t="str">
        <f t="shared" si="6"/>
        <v/>
      </c>
      <c r="Q69" s="147" t="str">
        <f t="shared" si="7"/>
        <v/>
      </c>
      <c r="R69" s="147" t="str">
        <f t="shared" si="8"/>
        <v/>
      </c>
      <c r="S69" s="262" t="str">
        <f t="shared" si="9"/>
        <v/>
      </c>
    </row>
    <row r="70" spans="1:19" ht="16.5" x14ac:dyDescent="0.25">
      <c r="A70" s="142" t="s">
        <v>466</v>
      </c>
      <c r="B70" s="143">
        <v>0</v>
      </c>
      <c r="C70" s="144">
        <v>0</v>
      </c>
      <c r="D70" s="145" t="str">
        <f t="shared" si="0"/>
        <v/>
      </c>
      <c r="E70" s="146">
        <v>64</v>
      </c>
      <c r="F70" s="144">
        <v>55</v>
      </c>
      <c r="G70" s="145">
        <f t="shared" si="1"/>
        <v>0.859375</v>
      </c>
      <c r="H70" s="147">
        <f t="shared" si="2"/>
        <v>-1</v>
      </c>
      <c r="I70" s="147">
        <f t="shared" si="3"/>
        <v>-1</v>
      </c>
      <c r="J70" s="262" t="str">
        <f t="shared" si="4"/>
        <v/>
      </c>
      <c r="K70" s="149">
        <v>0</v>
      </c>
      <c r="L70" s="144">
        <v>0</v>
      </c>
      <c r="M70" s="150" t="str">
        <f t="shared" si="5"/>
        <v/>
      </c>
      <c r="N70" s="146">
        <v>378</v>
      </c>
      <c r="O70" s="144">
        <v>183</v>
      </c>
      <c r="P70" s="145">
        <f t="shared" si="6"/>
        <v>0.48412698412698413</v>
      </c>
      <c r="Q70" s="147">
        <f t="shared" si="7"/>
        <v>-1</v>
      </c>
      <c r="R70" s="147">
        <f t="shared" si="8"/>
        <v>-1</v>
      </c>
      <c r="S70" s="262" t="str">
        <f t="shared" si="9"/>
        <v/>
      </c>
    </row>
    <row r="71" spans="1:19" ht="16.5" x14ac:dyDescent="0.25">
      <c r="A71" s="142" t="s">
        <v>109</v>
      </c>
      <c r="B71" s="143">
        <v>0</v>
      </c>
      <c r="C71" s="144">
        <v>0</v>
      </c>
      <c r="D71" s="145" t="str">
        <f t="shared" si="0"/>
        <v/>
      </c>
      <c r="E71" s="146">
        <v>6500</v>
      </c>
      <c r="F71" s="144">
        <v>4266</v>
      </c>
      <c r="G71" s="145">
        <f t="shared" si="1"/>
        <v>0.65630769230769226</v>
      </c>
      <c r="H71" s="147">
        <f t="shared" si="2"/>
        <v>-1</v>
      </c>
      <c r="I71" s="147">
        <f t="shared" si="3"/>
        <v>-1</v>
      </c>
      <c r="J71" s="262" t="str">
        <f t="shared" si="4"/>
        <v/>
      </c>
      <c r="K71" s="149">
        <v>71015</v>
      </c>
      <c r="L71" s="144">
        <v>54511</v>
      </c>
      <c r="M71" s="150">
        <f t="shared" si="5"/>
        <v>0.76759839470534397</v>
      </c>
      <c r="N71" s="146">
        <v>71509</v>
      </c>
      <c r="O71" s="144">
        <v>50560</v>
      </c>
      <c r="P71" s="145">
        <f t="shared" si="6"/>
        <v>0.70704386860395196</v>
      </c>
      <c r="Q71" s="147">
        <f t="shared" si="7"/>
        <v>-6.9082213427680284E-3</v>
      </c>
      <c r="R71" s="147">
        <f t="shared" si="8"/>
        <v>7.8144778481012755E-2</v>
      </c>
      <c r="S71" s="262">
        <f t="shared" si="9"/>
        <v>6.0554526101392003E-2</v>
      </c>
    </row>
    <row r="72" spans="1:19" ht="16.5" x14ac:dyDescent="0.25">
      <c r="A72" s="142" t="s">
        <v>467</v>
      </c>
      <c r="B72" s="143">
        <v>0</v>
      </c>
      <c r="C72" s="144">
        <v>0</v>
      </c>
      <c r="D72" s="145" t="str">
        <f t="shared" si="0"/>
        <v/>
      </c>
      <c r="E72" s="146">
        <v>0</v>
      </c>
      <c r="F72" s="144">
        <v>0</v>
      </c>
      <c r="G72" s="145" t="str">
        <f t="shared" si="1"/>
        <v/>
      </c>
      <c r="H72" s="147" t="str">
        <f t="shared" si="2"/>
        <v/>
      </c>
      <c r="I72" s="147" t="str">
        <f t="shared" si="3"/>
        <v/>
      </c>
      <c r="J72" s="262" t="str">
        <f t="shared" si="4"/>
        <v/>
      </c>
      <c r="K72" s="149">
        <v>120</v>
      </c>
      <c r="L72" s="144">
        <v>51</v>
      </c>
      <c r="M72" s="150">
        <f t="shared" si="5"/>
        <v>0.42499999999999999</v>
      </c>
      <c r="N72" s="146">
        <v>0</v>
      </c>
      <c r="O72" s="144">
        <v>0</v>
      </c>
      <c r="P72" s="145" t="str">
        <f t="shared" si="6"/>
        <v/>
      </c>
      <c r="Q72" s="147" t="str">
        <f t="shared" si="7"/>
        <v/>
      </c>
      <c r="R72" s="147" t="str">
        <f t="shared" si="8"/>
        <v/>
      </c>
      <c r="S72" s="262" t="str">
        <f t="shared" si="9"/>
        <v/>
      </c>
    </row>
    <row r="73" spans="1:19" ht="16.5" x14ac:dyDescent="0.25">
      <c r="A73" s="142" t="s">
        <v>468</v>
      </c>
      <c r="B73" s="143">
        <v>0</v>
      </c>
      <c r="C73" s="144">
        <v>0</v>
      </c>
      <c r="D73" s="145" t="str">
        <f t="shared" ref="D73:D74" si="10">IFERROR(C73/B73,"")</f>
        <v/>
      </c>
      <c r="E73" s="146">
        <v>0</v>
      </c>
      <c r="F73" s="144">
        <v>0</v>
      </c>
      <c r="G73" s="145" t="str">
        <f t="shared" ref="G73:G74" si="11">IFERROR(F73/E73,"")</f>
        <v/>
      </c>
      <c r="H73" s="147" t="str">
        <f t="shared" ref="H73:I74" si="12">IFERROR(B73/E73-1,"")</f>
        <v/>
      </c>
      <c r="I73" s="147" t="str">
        <f t="shared" si="12"/>
        <v/>
      </c>
      <c r="J73" s="262" t="str">
        <f t="shared" ref="J73:J74" si="13">IFERROR(D73-G73,"")</f>
        <v/>
      </c>
      <c r="K73" s="149">
        <v>54</v>
      </c>
      <c r="L73" s="144">
        <v>0</v>
      </c>
      <c r="M73" s="150">
        <f t="shared" ref="M73:M74" si="14">IFERROR(L73/K73,"")</f>
        <v>0</v>
      </c>
      <c r="N73" s="146">
        <v>0</v>
      </c>
      <c r="O73" s="144">
        <v>0</v>
      </c>
      <c r="P73" s="145" t="str">
        <f t="shared" ref="P73:P74" si="15">IFERROR(O73/N73,"")</f>
        <v/>
      </c>
      <c r="Q73" s="147" t="str">
        <f t="shared" ref="Q73:R74" si="16">IFERROR(K73/N73-1,"")</f>
        <v/>
      </c>
      <c r="R73" s="147" t="str">
        <f t="shared" si="16"/>
        <v/>
      </c>
      <c r="S73" s="262" t="str">
        <f t="shared" ref="S73:S74" si="17">IFERROR(M73-P73,"")</f>
        <v/>
      </c>
    </row>
    <row r="74" spans="1:19" ht="17.25" thickBot="1" x14ac:dyDescent="0.3">
      <c r="A74" s="151" t="s">
        <v>469</v>
      </c>
      <c r="B74" s="152">
        <v>0</v>
      </c>
      <c r="C74" s="265">
        <v>0</v>
      </c>
      <c r="D74" s="153" t="str">
        <f t="shared" si="10"/>
        <v/>
      </c>
      <c r="E74" s="154">
        <v>0</v>
      </c>
      <c r="F74" s="265">
        <v>0</v>
      </c>
      <c r="G74" s="153" t="str">
        <f t="shared" si="11"/>
        <v/>
      </c>
      <c r="H74" s="155" t="str">
        <f t="shared" si="12"/>
        <v/>
      </c>
      <c r="I74" s="155" t="str">
        <f t="shared" si="12"/>
        <v/>
      </c>
      <c r="J74" s="263" t="str">
        <f t="shared" si="13"/>
        <v/>
      </c>
      <c r="K74" s="157">
        <v>0</v>
      </c>
      <c r="L74" s="265">
        <v>0</v>
      </c>
      <c r="M74" s="158" t="str">
        <f t="shared" si="14"/>
        <v/>
      </c>
      <c r="N74" s="154">
        <v>200</v>
      </c>
      <c r="O74" s="265">
        <v>85</v>
      </c>
      <c r="P74" s="153">
        <f t="shared" si="15"/>
        <v>0.42499999999999999</v>
      </c>
      <c r="Q74" s="155">
        <f t="shared" si="16"/>
        <v>-1</v>
      </c>
      <c r="R74" s="155">
        <f t="shared" si="16"/>
        <v>-1</v>
      </c>
      <c r="S74" s="263" t="str">
        <f t="shared" si="17"/>
        <v/>
      </c>
    </row>
    <row r="75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phoneticPr fontId="76" type="noConversion"/>
  <conditionalFormatting sqref="H8:J26 Q8:S26">
    <cfRule type="cellIs" dxfId="122" priority="85" stopIfTrue="1" operator="lessThan">
      <formula>0</formula>
    </cfRule>
    <cfRule type="cellIs" dxfId="121" priority="86" stopIfTrue="1" operator="greaterThanOrEqual">
      <formula>0</formula>
    </cfRule>
  </conditionalFormatting>
  <conditionalFormatting sqref="H27:J35">
    <cfRule type="cellIs" dxfId="120" priority="83" stopIfTrue="1" operator="lessThan">
      <formula>0</formula>
    </cfRule>
    <cfRule type="cellIs" dxfId="119" priority="84" stopIfTrue="1" operator="greaterThanOrEqual">
      <formula>0</formula>
    </cfRule>
  </conditionalFormatting>
  <conditionalFormatting sqref="Q27:S36">
    <cfRule type="cellIs" dxfId="118" priority="81" stopIfTrue="1" operator="lessThan">
      <formula>0</formula>
    </cfRule>
    <cfRule type="cellIs" dxfId="117" priority="82" stopIfTrue="1" operator="greaterThanOrEqual">
      <formula>0</formula>
    </cfRule>
  </conditionalFormatting>
  <conditionalFormatting sqref="H36:J36">
    <cfRule type="cellIs" dxfId="116" priority="69" stopIfTrue="1" operator="lessThan">
      <formula>0</formula>
    </cfRule>
    <cfRule type="cellIs" dxfId="115" priority="70" stopIfTrue="1" operator="greaterThanOrEqual">
      <formula>0</formula>
    </cfRule>
  </conditionalFormatting>
  <conditionalFormatting sqref="H20:J20">
    <cfRule type="cellIs" dxfId="114" priority="65" stopIfTrue="1" operator="lessThan">
      <formula>0</formula>
    </cfRule>
    <cfRule type="cellIs" dxfId="113" priority="66" stopIfTrue="1" operator="greaterThanOrEqual">
      <formula>0</formula>
    </cfRule>
  </conditionalFormatting>
  <conditionalFormatting sqref="Q20:S20">
    <cfRule type="cellIs" dxfId="112" priority="63" stopIfTrue="1" operator="lessThan">
      <formula>0</formula>
    </cfRule>
    <cfRule type="cellIs" dxfId="111" priority="64" stopIfTrue="1" operator="greaterThanOrEqual">
      <formula>0</formula>
    </cfRule>
  </conditionalFormatting>
  <conditionalFormatting sqref="H22:J22">
    <cfRule type="cellIs" dxfId="110" priority="57" stopIfTrue="1" operator="lessThan">
      <formula>0</formula>
    </cfRule>
    <cfRule type="cellIs" dxfId="109" priority="58" stopIfTrue="1" operator="greaterThanOrEqual">
      <formula>0</formula>
    </cfRule>
  </conditionalFormatting>
  <conditionalFormatting sqref="Q22:S22">
    <cfRule type="cellIs" dxfId="108" priority="55" stopIfTrue="1" operator="lessThan">
      <formula>0</formula>
    </cfRule>
    <cfRule type="cellIs" dxfId="107" priority="56" stopIfTrue="1" operator="greaterThanOrEqual">
      <formula>0</formula>
    </cfRule>
  </conditionalFormatting>
  <conditionalFormatting sqref="H23:J23">
    <cfRule type="cellIs" dxfId="106" priority="51" stopIfTrue="1" operator="lessThan">
      <formula>0</formula>
    </cfRule>
    <cfRule type="cellIs" dxfId="105" priority="52" stopIfTrue="1" operator="greaterThanOrEqual">
      <formula>0</formula>
    </cfRule>
  </conditionalFormatting>
  <conditionalFormatting sqref="H24:J24">
    <cfRule type="cellIs" dxfId="104" priority="53" stopIfTrue="1" operator="lessThan">
      <formula>0</formula>
    </cfRule>
    <cfRule type="cellIs" dxfId="103" priority="54" stopIfTrue="1" operator="greaterThanOrEqual">
      <formula>0</formula>
    </cfRule>
  </conditionalFormatting>
  <conditionalFormatting sqref="Q23:S23">
    <cfRule type="cellIs" dxfId="102" priority="49" stopIfTrue="1" operator="lessThan">
      <formula>0</formula>
    </cfRule>
    <cfRule type="cellIs" dxfId="101" priority="50" stopIfTrue="1" operator="greaterThanOrEqual">
      <formula>0</formula>
    </cfRule>
  </conditionalFormatting>
  <conditionalFormatting sqref="Q37:S47 Q48:R72">
    <cfRule type="cellIs" dxfId="100" priority="19" stopIfTrue="1" operator="lessThan">
      <formula>0</formula>
    </cfRule>
    <cfRule type="cellIs" dxfId="99" priority="20" stopIfTrue="1" operator="greaterThanOrEqual">
      <formula>0</formula>
    </cfRule>
  </conditionalFormatting>
  <conditionalFormatting sqref="H37:J47 I48:I72">
    <cfRule type="cellIs" dxfId="98" priority="17" stopIfTrue="1" operator="lessThan">
      <formula>0</formula>
    </cfRule>
    <cfRule type="cellIs" dxfId="97" priority="18" stopIfTrue="1" operator="greaterThanOrEqual">
      <formula>0</formula>
    </cfRule>
  </conditionalFormatting>
  <conditionalFormatting sqref="S48:S72">
    <cfRule type="cellIs" dxfId="96" priority="11" stopIfTrue="1" operator="lessThan">
      <formula>0</formula>
    </cfRule>
    <cfRule type="cellIs" dxfId="95" priority="12" stopIfTrue="1" operator="greaterThanOrEqual">
      <formula>0</formula>
    </cfRule>
  </conditionalFormatting>
  <conditionalFormatting sqref="H48:H72 J48:J72">
    <cfRule type="cellIs" dxfId="94" priority="9" stopIfTrue="1" operator="lessThan">
      <formula>0</formula>
    </cfRule>
    <cfRule type="cellIs" dxfId="93" priority="10" stopIfTrue="1" operator="greaterThanOrEqual">
      <formula>0</formula>
    </cfRule>
  </conditionalFormatting>
  <conditionalFormatting sqref="Q73:R74">
    <cfRule type="cellIs" dxfId="92" priority="7" stopIfTrue="1" operator="lessThan">
      <formula>0</formula>
    </cfRule>
    <cfRule type="cellIs" dxfId="91" priority="8" stopIfTrue="1" operator="greaterThanOrEqual">
      <formula>0</formula>
    </cfRule>
  </conditionalFormatting>
  <conditionalFormatting sqref="I73:I74">
    <cfRule type="cellIs" dxfId="90" priority="5" stopIfTrue="1" operator="lessThan">
      <formula>0</formula>
    </cfRule>
    <cfRule type="cellIs" dxfId="89" priority="6" stopIfTrue="1" operator="greaterThanOrEqual">
      <formula>0</formula>
    </cfRule>
  </conditionalFormatting>
  <conditionalFormatting sqref="S73:S74">
    <cfRule type="cellIs" dxfId="88" priority="3" stopIfTrue="1" operator="lessThan">
      <formula>0</formula>
    </cfRule>
    <cfRule type="cellIs" dxfId="87" priority="4" stopIfTrue="1" operator="greaterThanOrEqual">
      <formula>0</formula>
    </cfRule>
  </conditionalFormatting>
  <conditionalFormatting sqref="H73:H74 J73:J74">
    <cfRule type="cellIs" dxfId="86" priority="1" stopIfTrue="1" operator="lessThan">
      <formula>0</formula>
    </cfRule>
    <cfRule type="cellIs" dxfId="85" priority="2" stopIfTrue="1" operator="greaterThanOrEqual">
      <formula>0</formula>
    </cfRule>
  </conditionalFormatting>
  <hyperlinks>
    <hyperlink ref="A1:B1" location="INDICE!A1" display="Volver al Indice" xr:uid="{AB3D6F6B-764D-4ACE-A2C3-C53F7F2E669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890D-3935-4EBD-9D21-E819F4A490FC}">
  <dimension ref="A1:S678"/>
  <sheetViews>
    <sheetView zoomScale="90" zoomScaleNormal="90" workbookViewId="0">
      <selection activeCell="G280" sqref="G280"/>
    </sheetView>
  </sheetViews>
  <sheetFormatPr baseColWidth="10" defaultRowHeight="15" x14ac:dyDescent="0.25"/>
  <cols>
    <col min="1" max="1" width="15.28515625" style="109" customWidth="1"/>
    <col min="2" max="3" width="11.140625" style="109" bestFit="1" customWidth="1"/>
    <col min="4" max="4" width="8.5703125" style="159" customWidth="1"/>
    <col min="5" max="6" width="11.140625" style="109" bestFit="1" customWidth="1"/>
    <col min="7" max="7" width="8.42578125" style="159" customWidth="1"/>
    <col min="8" max="8" width="9.42578125" style="159" customWidth="1"/>
    <col min="9" max="9" width="10.85546875" style="159" customWidth="1"/>
    <col min="10" max="10" width="10" style="109" bestFit="1" customWidth="1"/>
    <col min="11" max="12" width="12.42578125" style="109" bestFit="1" customWidth="1"/>
    <col min="13" max="13" width="9.28515625" style="109" customWidth="1"/>
    <col min="14" max="15" width="12.42578125" style="109" bestFit="1" customWidth="1"/>
    <col min="16" max="16" width="9" style="109" customWidth="1"/>
    <col min="17" max="17" width="9.28515625" style="109" customWidth="1"/>
    <col min="18" max="18" width="10.140625" style="109" customWidth="1"/>
    <col min="19" max="19" width="11.140625" style="109" bestFit="1" customWidth="1"/>
  </cols>
  <sheetData>
    <row r="1" spans="1:19" ht="15.75" x14ac:dyDescent="0.25">
      <c r="A1" s="366" t="s">
        <v>25</v>
      </c>
      <c r="B1" s="366"/>
    </row>
    <row r="2" spans="1:19" ht="15.75" thickBot="1" x14ac:dyDescent="0.3"/>
    <row r="3" spans="1:19" ht="19.5" thickTop="1" x14ac:dyDescent="0.25">
      <c r="A3" s="368" t="s">
        <v>113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70"/>
    </row>
    <row r="4" spans="1:19" ht="19.5" thickBot="1" x14ac:dyDescent="0.3">
      <c r="A4" s="371" t="s">
        <v>114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3"/>
    </row>
    <row r="5" spans="1:19" ht="16.5" thickTop="1" thickBot="1" x14ac:dyDescent="0.3">
      <c r="A5" s="374" t="s">
        <v>115</v>
      </c>
      <c r="B5" s="359" t="s">
        <v>73</v>
      </c>
      <c r="C5" s="359"/>
      <c r="D5" s="359"/>
      <c r="E5" s="359"/>
      <c r="F5" s="359"/>
      <c r="G5" s="359"/>
      <c r="H5" s="359"/>
      <c r="I5" s="359"/>
      <c r="J5" s="360"/>
      <c r="K5" s="361" t="s">
        <v>74</v>
      </c>
      <c r="L5" s="359"/>
      <c r="M5" s="359"/>
      <c r="N5" s="359"/>
      <c r="O5" s="359"/>
      <c r="P5" s="359"/>
      <c r="Q5" s="359"/>
      <c r="R5" s="359"/>
      <c r="S5" s="360"/>
    </row>
    <row r="6" spans="1:19" x14ac:dyDescent="0.25">
      <c r="A6" s="375"/>
      <c r="B6" s="367" t="s">
        <v>625</v>
      </c>
      <c r="C6" s="345"/>
      <c r="D6" s="346"/>
      <c r="E6" s="367" t="s">
        <v>626</v>
      </c>
      <c r="F6" s="345"/>
      <c r="G6" s="346"/>
      <c r="H6" s="347" t="s">
        <v>75</v>
      </c>
      <c r="I6" s="348"/>
      <c r="J6" s="349"/>
      <c r="K6" s="364" t="s">
        <v>627</v>
      </c>
      <c r="L6" s="345"/>
      <c r="M6" s="365"/>
      <c r="N6" s="344" t="s">
        <v>628</v>
      </c>
      <c r="O6" s="345"/>
      <c r="P6" s="346"/>
      <c r="Q6" s="347" t="s">
        <v>75</v>
      </c>
      <c r="R6" s="348"/>
      <c r="S6" s="349"/>
    </row>
    <row r="7" spans="1:19" ht="26.25" thickBot="1" x14ac:dyDescent="0.3">
      <c r="A7" s="376"/>
      <c r="B7" s="111" t="s">
        <v>50</v>
      </c>
      <c r="C7" s="112" t="s">
        <v>76</v>
      </c>
      <c r="D7" s="113" t="s">
        <v>77</v>
      </c>
      <c r="E7" s="114" t="s">
        <v>50</v>
      </c>
      <c r="F7" s="112" t="s">
        <v>76</v>
      </c>
      <c r="G7" s="113" t="s">
        <v>77</v>
      </c>
      <c r="H7" s="115" t="s">
        <v>78</v>
      </c>
      <c r="I7" s="115" t="s">
        <v>79</v>
      </c>
      <c r="J7" s="113" t="s">
        <v>77</v>
      </c>
      <c r="K7" s="116" t="s">
        <v>50</v>
      </c>
      <c r="L7" s="112" t="s">
        <v>76</v>
      </c>
      <c r="M7" s="117" t="s">
        <v>77</v>
      </c>
      <c r="N7" s="114" t="s">
        <v>50</v>
      </c>
      <c r="O7" s="118" t="s">
        <v>79</v>
      </c>
      <c r="P7" s="119" t="s">
        <v>77</v>
      </c>
      <c r="Q7" s="115" t="s">
        <v>78</v>
      </c>
      <c r="R7" s="115" t="s">
        <v>79</v>
      </c>
      <c r="S7" s="120" t="s">
        <v>77</v>
      </c>
    </row>
    <row r="8" spans="1:19" ht="16.5" thickTop="1" thickBot="1" x14ac:dyDescent="0.3">
      <c r="A8" s="229" t="s">
        <v>80</v>
      </c>
      <c r="B8" s="243">
        <f>SUM(B9:B678)</f>
        <v>3041805</v>
      </c>
      <c r="C8" s="243">
        <f>SUM(C9:C678)</f>
        <v>2557059</v>
      </c>
      <c r="D8" s="244">
        <f>IFERROR(C8/B8,"")</f>
        <v>0.84063869971941008</v>
      </c>
      <c r="E8" s="245">
        <f>SUM(E9:E678)</f>
        <v>2836257</v>
      </c>
      <c r="F8" s="245">
        <f>SUM(F9:F678)</f>
        <v>2356732</v>
      </c>
      <c r="G8" s="246">
        <f>IFERROR(F8/E8,"")</f>
        <v>0.83093034234908891</v>
      </c>
      <c r="H8" s="233">
        <f>IFERROR(B8/E8-1,"")</f>
        <v>7.2471570806171615E-2</v>
      </c>
      <c r="I8" s="233">
        <f>IFERROR(C8/F8-1,"")</f>
        <v>8.5002028232314952E-2</v>
      </c>
      <c r="J8" s="252">
        <f>IFERROR(D8-G8,"")</f>
        <v>9.7083573703211634E-3</v>
      </c>
      <c r="K8" s="247">
        <f>SUM(K9:K678)</f>
        <v>33021751</v>
      </c>
      <c r="L8" s="248">
        <f>SUM(L9:L678)</f>
        <v>27030801</v>
      </c>
      <c r="M8" s="257">
        <f>IFERROR(L8/K8,"")</f>
        <v>0.81857564124930871</v>
      </c>
      <c r="N8" s="245">
        <f>SUM(N9:N678)</f>
        <v>29167137</v>
      </c>
      <c r="O8" s="248">
        <f>SUM(O9:O678)</f>
        <v>24182164</v>
      </c>
      <c r="P8" s="246">
        <f>IFERROR(O8/N8,"")</f>
        <v>0.82908939605556764</v>
      </c>
      <c r="Q8" s="251">
        <f>IFERROR(K8/N8-1,"")</f>
        <v>0.13215606317479844</v>
      </c>
      <c r="R8" s="251">
        <f>IFERROR(L8/O8-1,"")</f>
        <v>0.11779909357987983</v>
      </c>
      <c r="S8" s="252">
        <f>IFERROR(M8-P8,"")</f>
        <v>-1.0513754806258935E-2</v>
      </c>
    </row>
    <row r="9" spans="1:19" ht="15.75" thickTop="1" x14ac:dyDescent="0.25">
      <c r="A9" s="160" t="s">
        <v>116</v>
      </c>
      <c r="B9" s="163">
        <v>460591</v>
      </c>
      <c r="C9" s="161">
        <v>401883</v>
      </c>
      <c r="D9" s="162">
        <f t="shared" ref="D9:D72" si="0">IFERROR(C9/B9,"")</f>
        <v>0.87253767442264396</v>
      </c>
      <c r="E9" s="163">
        <v>383204</v>
      </c>
      <c r="F9" s="161">
        <v>332246</v>
      </c>
      <c r="G9" s="164">
        <f t="shared" ref="G9:G72" si="1">IFERROR(F9/E9,"")</f>
        <v>0.86702122107284896</v>
      </c>
      <c r="H9" s="165">
        <f t="shared" ref="H9:H72" si="2">IFERROR(B9/E9-1,"")</f>
        <v>0.20194726568616184</v>
      </c>
      <c r="I9" s="165">
        <f t="shared" ref="I9:I72" si="3">IFERROR(C9/F9-1,"")</f>
        <v>0.20959469790456464</v>
      </c>
      <c r="J9" s="254">
        <f t="shared" ref="J9:J72" si="4">IFERROR(D9-G9,"")</f>
        <v>5.516453349795003E-3</v>
      </c>
      <c r="K9" s="163">
        <v>5061041</v>
      </c>
      <c r="L9" s="161">
        <v>4038098</v>
      </c>
      <c r="M9" s="258">
        <f t="shared" ref="M9:M72" si="5">IFERROR(L9/K9,"")</f>
        <v>0.79787893439314161</v>
      </c>
      <c r="N9" s="163">
        <v>4438053</v>
      </c>
      <c r="O9" s="161">
        <v>3610405</v>
      </c>
      <c r="P9" s="164">
        <f t="shared" ref="P9:P72" si="6">IFERROR(O9/N9,"")</f>
        <v>0.81351101485268429</v>
      </c>
      <c r="Q9" s="253">
        <f t="shared" ref="Q9:Q72" si="7">IFERROR(K9/N9-1,"")</f>
        <v>0.14037416858248419</v>
      </c>
      <c r="R9" s="253">
        <f t="shared" ref="R9:R72" si="8">IFERROR(L9/O9-1,"")</f>
        <v>0.11846122526420166</v>
      </c>
      <c r="S9" s="254">
        <f t="shared" ref="S9:S72" si="9">IFERROR(M9-P9,"")</f>
        <v>-1.5632080459542674E-2</v>
      </c>
    </row>
    <row r="10" spans="1:19" x14ac:dyDescent="0.25">
      <c r="A10" s="160" t="s">
        <v>117</v>
      </c>
      <c r="B10" s="163">
        <v>338847</v>
      </c>
      <c r="C10" s="161">
        <v>288332</v>
      </c>
      <c r="D10" s="162">
        <f t="shared" si="0"/>
        <v>0.85092091711008211</v>
      </c>
      <c r="E10" s="163">
        <v>273638</v>
      </c>
      <c r="F10" s="161">
        <v>231959</v>
      </c>
      <c r="G10" s="164">
        <f t="shared" si="1"/>
        <v>0.84768562845803574</v>
      </c>
      <c r="H10" s="165">
        <f t="shared" si="2"/>
        <v>0.23830389054151846</v>
      </c>
      <c r="I10" s="165">
        <f t="shared" si="3"/>
        <v>0.24303001823598125</v>
      </c>
      <c r="J10" s="254">
        <f t="shared" si="4"/>
        <v>3.2352886520463642E-3</v>
      </c>
      <c r="K10" s="163">
        <v>3512686</v>
      </c>
      <c r="L10" s="161">
        <v>2842593</v>
      </c>
      <c r="M10" s="258">
        <f t="shared" si="5"/>
        <v>0.80923629382187878</v>
      </c>
      <c r="N10" s="163">
        <v>2926359</v>
      </c>
      <c r="O10" s="161">
        <v>2496344</v>
      </c>
      <c r="P10" s="164">
        <f t="shared" si="6"/>
        <v>0.85305459788084781</v>
      </c>
      <c r="Q10" s="253">
        <f t="shared" si="7"/>
        <v>0.20036058460359785</v>
      </c>
      <c r="R10" s="253">
        <f t="shared" si="8"/>
        <v>0.1387024384459834</v>
      </c>
      <c r="S10" s="254">
        <f t="shared" si="9"/>
        <v>-4.3818304058969026E-2</v>
      </c>
    </row>
    <row r="11" spans="1:19" x14ac:dyDescent="0.25">
      <c r="A11" s="160" t="s">
        <v>118</v>
      </c>
      <c r="B11" s="163">
        <v>287310</v>
      </c>
      <c r="C11" s="161">
        <v>249277</v>
      </c>
      <c r="D11" s="162">
        <f t="shared" si="0"/>
        <v>0.86762382095993873</v>
      </c>
      <c r="E11" s="163">
        <v>298043</v>
      </c>
      <c r="F11" s="161">
        <v>246633</v>
      </c>
      <c r="G11" s="164">
        <f t="shared" si="1"/>
        <v>0.82750811124569279</v>
      </c>
      <c r="H11" s="165">
        <f t="shared" si="2"/>
        <v>-3.6011582221357363E-2</v>
      </c>
      <c r="I11" s="165">
        <f t="shared" si="3"/>
        <v>1.0720382106206294E-2</v>
      </c>
      <c r="J11" s="254">
        <f t="shared" si="4"/>
        <v>4.011570971424594E-2</v>
      </c>
      <c r="K11" s="163">
        <v>3220797</v>
      </c>
      <c r="L11" s="161">
        <v>2708248</v>
      </c>
      <c r="M11" s="258">
        <f t="shared" si="5"/>
        <v>0.84086268088302363</v>
      </c>
      <c r="N11" s="163">
        <v>3259697</v>
      </c>
      <c r="O11" s="161">
        <v>2692301</v>
      </c>
      <c r="P11" s="164">
        <f t="shared" si="6"/>
        <v>0.82593596889526844</v>
      </c>
      <c r="Q11" s="253">
        <f t="shared" si="7"/>
        <v>-1.1933624505590545E-2</v>
      </c>
      <c r="R11" s="253">
        <f t="shared" si="8"/>
        <v>5.9231861519197793E-3</v>
      </c>
      <c r="S11" s="254">
        <f t="shared" si="9"/>
        <v>1.4926711987755192E-2</v>
      </c>
    </row>
    <row r="12" spans="1:19" x14ac:dyDescent="0.25">
      <c r="A12" s="160" t="s">
        <v>159</v>
      </c>
      <c r="B12" s="163">
        <v>181119</v>
      </c>
      <c r="C12" s="161">
        <v>161277</v>
      </c>
      <c r="D12" s="162">
        <f t="shared" si="0"/>
        <v>0.89044771669454892</v>
      </c>
      <c r="E12" s="163">
        <v>166351</v>
      </c>
      <c r="F12" s="161">
        <v>147645</v>
      </c>
      <c r="G12" s="164">
        <f t="shared" si="1"/>
        <v>0.88755102163497668</v>
      </c>
      <c r="H12" s="165">
        <f t="shared" si="2"/>
        <v>8.8776142012972681E-2</v>
      </c>
      <c r="I12" s="165">
        <f t="shared" si="3"/>
        <v>9.2329574316773355E-2</v>
      </c>
      <c r="J12" s="254">
        <f t="shared" si="4"/>
        <v>2.8966950595722407E-3</v>
      </c>
      <c r="K12" s="163">
        <v>1989884</v>
      </c>
      <c r="L12" s="161">
        <v>1690400</v>
      </c>
      <c r="M12" s="258">
        <f t="shared" si="5"/>
        <v>0.84949675458468932</v>
      </c>
      <c r="N12" s="163">
        <v>1875654</v>
      </c>
      <c r="O12" s="161">
        <v>1601080</v>
      </c>
      <c r="P12" s="164">
        <f t="shared" si="6"/>
        <v>0.85361159360948236</v>
      </c>
      <c r="Q12" s="253">
        <f t="shared" si="7"/>
        <v>6.0901424249888203E-2</v>
      </c>
      <c r="R12" s="253">
        <f t="shared" si="8"/>
        <v>5.5787343543108436E-2</v>
      </c>
      <c r="S12" s="254">
        <f t="shared" si="9"/>
        <v>-4.1148390247930378E-3</v>
      </c>
    </row>
    <row r="13" spans="1:19" x14ac:dyDescent="0.25">
      <c r="A13" s="160" t="s">
        <v>119</v>
      </c>
      <c r="B13" s="163">
        <v>153431</v>
      </c>
      <c r="C13" s="161">
        <v>130874</v>
      </c>
      <c r="D13" s="162">
        <f t="shared" si="0"/>
        <v>0.85298277401568134</v>
      </c>
      <c r="E13" s="163">
        <v>171307</v>
      </c>
      <c r="F13" s="161">
        <v>143140</v>
      </c>
      <c r="G13" s="164">
        <f t="shared" si="1"/>
        <v>0.83557589590618009</v>
      </c>
      <c r="H13" s="165">
        <f t="shared" si="2"/>
        <v>-0.10435066868254073</v>
      </c>
      <c r="I13" s="165">
        <f t="shared" si="3"/>
        <v>-8.569232918820735E-2</v>
      </c>
      <c r="J13" s="254">
        <f t="shared" si="4"/>
        <v>1.7406878109501256E-2</v>
      </c>
      <c r="K13" s="163">
        <v>1749591</v>
      </c>
      <c r="L13" s="161">
        <v>1496730</v>
      </c>
      <c r="M13" s="258">
        <f t="shared" si="5"/>
        <v>0.85547422226108849</v>
      </c>
      <c r="N13" s="163">
        <v>1626163</v>
      </c>
      <c r="O13" s="161">
        <v>1382051</v>
      </c>
      <c r="P13" s="164">
        <f t="shared" si="6"/>
        <v>0.84988466715821231</v>
      </c>
      <c r="Q13" s="253">
        <f t="shared" si="7"/>
        <v>7.5901370280839098E-2</v>
      </c>
      <c r="R13" s="253">
        <f t="shared" si="8"/>
        <v>8.297740097869033E-2</v>
      </c>
      <c r="S13" s="254">
        <f t="shared" si="9"/>
        <v>5.5895551028761759E-3</v>
      </c>
    </row>
    <row r="14" spans="1:19" x14ac:dyDescent="0.25">
      <c r="A14" s="160" t="s">
        <v>160</v>
      </c>
      <c r="B14" s="163">
        <v>151382</v>
      </c>
      <c r="C14" s="161">
        <v>127278</v>
      </c>
      <c r="D14" s="162">
        <f t="shared" si="0"/>
        <v>0.84077367190286822</v>
      </c>
      <c r="E14" s="163">
        <v>140231</v>
      </c>
      <c r="F14" s="161">
        <v>118791</v>
      </c>
      <c r="G14" s="164">
        <f t="shared" si="1"/>
        <v>0.84710941232680359</v>
      </c>
      <c r="H14" s="165">
        <f t="shared" si="2"/>
        <v>7.9518793989916681E-2</v>
      </c>
      <c r="I14" s="165">
        <f t="shared" si="3"/>
        <v>7.1444806424729057E-2</v>
      </c>
      <c r="J14" s="254">
        <f t="shared" si="4"/>
        <v>-6.3357404239353654E-3</v>
      </c>
      <c r="K14" s="163">
        <v>1569261</v>
      </c>
      <c r="L14" s="161">
        <v>1305410</v>
      </c>
      <c r="M14" s="258">
        <f t="shared" si="5"/>
        <v>0.83186289597460206</v>
      </c>
      <c r="N14" s="163">
        <v>1426295</v>
      </c>
      <c r="O14" s="161">
        <v>1202064</v>
      </c>
      <c r="P14" s="164">
        <f t="shared" si="6"/>
        <v>0.84278778233114471</v>
      </c>
      <c r="Q14" s="253">
        <f t="shared" si="7"/>
        <v>0.10023592594799813</v>
      </c>
      <c r="R14" s="253">
        <f t="shared" si="8"/>
        <v>8.5973791744865524E-2</v>
      </c>
      <c r="S14" s="254">
        <f t="shared" si="9"/>
        <v>-1.0924886356542651E-2</v>
      </c>
    </row>
    <row r="15" spans="1:19" x14ac:dyDescent="0.25">
      <c r="A15" s="160" t="s">
        <v>120</v>
      </c>
      <c r="B15" s="163">
        <v>128659</v>
      </c>
      <c r="C15" s="161">
        <v>107321</v>
      </c>
      <c r="D15" s="162">
        <f t="shared" si="0"/>
        <v>0.8341507395518386</v>
      </c>
      <c r="E15" s="163">
        <v>136692</v>
      </c>
      <c r="F15" s="161">
        <v>114525</v>
      </c>
      <c r="G15" s="164">
        <f t="shared" si="1"/>
        <v>0.83783249934158543</v>
      </c>
      <c r="H15" s="165">
        <f t="shared" si="2"/>
        <v>-5.8767155356568068E-2</v>
      </c>
      <c r="I15" s="165">
        <f t="shared" si="3"/>
        <v>-6.2903296223531968E-2</v>
      </c>
      <c r="J15" s="254">
        <f t="shared" si="4"/>
        <v>-3.6817597897468302E-3</v>
      </c>
      <c r="K15" s="163">
        <v>1412602</v>
      </c>
      <c r="L15" s="161">
        <v>1170290</v>
      </c>
      <c r="M15" s="258">
        <f t="shared" si="5"/>
        <v>0.82846406843541209</v>
      </c>
      <c r="N15" s="163">
        <v>1515468</v>
      </c>
      <c r="O15" s="161">
        <v>1258417</v>
      </c>
      <c r="P15" s="164">
        <f t="shared" si="6"/>
        <v>0.8303817698559125</v>
      </c>
      <c r="Q15" s="253">
        <f t="shared" si="7"/>
        <v>-6.787738177249536E-2</v>
      </c>
      <c r="R15" s="253">
        <f t="shared" si="8"/>
        <v>-7.0030045684379649E-2</v>
      </c>
      <c r="S15" s="254">
        <f t="shared" si="9"/>
        <v>-1.9177014205004062E-3</v>
      </c>
    </row>
    <row r="16" spans="1:19" x14ac:dyDescent="0.25">
      <c r="A16" s="160" t="s">
        <v>161</v>
      </c>
      <c r="B16" s="163">
        <v>117234</v>
      </c>
      <c r="C16" s="161">
        <v>99264</v>
      </c>
      <c r="D16" s="162">
        <f t="shared" si="0"/>
        <v>0.84671682276472693</v>
      </c>
      <c r="E16" s="163">
        <v>111199</v>
      </c>
      <c r="F16" s="161">
        <v>91275</v>
      </c>
      <c r="G16" s="164">
        <f t="shared" si="1"/>
        <v>0.82082572685006161</v>
      </c>
      <c r="H16" s="165">
        <f t="shared" si="2"/>
        <v>5.4272070792003468E-2</v>
      </c>
      <c r="I16" s="165">
        <f t="shared" si="3"/>
        <v>8.7526705012325401E-2</v>
      </c>
      <c r="J16" s="254">
        <f t="shared" si="4"/>
        <v>2.5891095914665319E-2</v>
      </c>
      <c r="K16" s="163">
        <v>1250464</v>
      </c>
      <c r="L16" s="161">
        <v>1077147</v>
      </c>
      <c r="M16" s="258">
        <f t="shared" si="5"/>
        <v>0.86139784911840722</v>
      </c>
      <c r="N16" s="163">
        <v>1200533</v>
      </c>
      <c r="O16" s="161">
        <v>1033873</v>
      </c>
      <c r="P16" s="164">
        <f t="shared" si="6"/>
        <v>0.86117832662659</v>
      </c>
      <c r="Q16" s="253">
        <f t="shared" si="7"/>
        <v>4.1590693466985185E-2</v>
      </c>
      <c r="R16" s="253">
        <f t="shared" si="8"/>
        <v>4.1856204775635009E-2</v>
      </c>
      <c r="S16" s="254">
        <f t="shared" si="9"/>
        <v>2.1952249181722561E-4</v>
      </c>
    </row>
    <row r="17" spans="1:19" x14ac:dyDescent="0.25">
      <c r="A17" s="160" t="s">
        <v>122</v>
      </c>
      <c r="B17" s="163">
        <v>98147</v>
      </c>
      <c r="C17" s="161">
        <v>77677</v>
      </c>
      <c r="D17" s="162">
        <f t="shared" si="0"/>
        <v>0.79143529603553853</v>
      </c>
      <c r="E17" s="163">
        <v>76946</v>
      </c>
      <c r="F17" s="161">
        <v>68417</v>
      </c>
      <c r="G17" s="164">
        <f t="shared" si="1"/>
        <v>0.88915603150261224</v>
      </c>
      <c r="H17" s="165">
        <f t="shared" si="2"/>
        <v>0.27553089179424539</v>
      </c>
      <c r="I17" s="165">
        <f t="shared" si="3"/>
        <v>0.13534647821447887</v>
      </c>
      <c r="J17" s="254">
        <f t="shared" si="4"/>
        <v>-9.7720735467073716E-2</v>
      </c>
      <c r="K17" s="163">
        <v>974095</v>
      </c>
      <c r="L17" s="161">
        <v>802386</v>
      </c>
      <c r="M17" s="258">
        <f t="shared" si="5"/>
        <v>0.82372458538438242</v>
      </c>
      <c r="N17" s="163">
        <v>818917</v>
      </c>
      <c r="O17" s="161">
        <v>729190</v>
      </c>
      <c r="P17" s="164">
        <f t="shared" si="6"/>
        <v>0.89043211949440537</v>
      </c>
      <c r="Q17" s="253">
        <f t="shared" si="7"/>
        <v>0.18949173115224127</v>
      </c>
      <c r="R17" s="253">
        <f t="shared" si="8"/>
        <v>0.10037987355833189</v>
      </c>
      <c r="S17" s="254">
        <f t="shared" si="9"/>
        <v>-6.6707534110022948E-2</v>
      </c>
    </row>
    <row r="18" spans="1:19" x14ac:dyDescent="0.25">
      <c r="A18" s="160" t="s">
        <v>123</v>
      </c>
      <c r="B18" s="163">
        <v>81412</v>
      </c>
      <c r="C18" s="161">
        <v>65729</v>
      </c>
      <c r="D18" s="162">
        <f t="shared" si="0"/>
        <v>0.8073625509752862</v>
      </c>
      <c r="E18" s="163">
        <v>72354</v>
      </c>
      <c r="F18" s="161">
        <v>56882</v>
      </c>
      <c r="G18" s="164">
        <f t="shared" si="1"/>
        <v>0.78616247892307267</v>
      </c>
      <c r="H18" s="165">
        <f t="shared" si="2"/>
        <v>0.12519003786936445</v>
      </c>
      <c r="I18" s="165">
        <f t="shared" si="3"/>
        <v>0.15553250588938505</v>
      </c>
      <c r="J18" s="254">
        <f t="shared" si="4"/>
        <v>2.1200072052213526E-2</v>
      </c>
      <c r="K18" s="163">
        <v>777093</v>
      </c>
      <c r="L18" s="161">
        <v>630409</v>
      </c>
      <c r="M18" s="258">
        <f t="shared" si="5"/>
        <v>0.81124009610175363</v>
      </c>
      <c r="N18" s="163">
        <v>703942</v>
      </c>
      <c r="O18" s="161">
        <v>585865</v>
      </c>
      <c r="P18" s="164">
        <f t="shared" si="6"/>
        <v>0.83226316940884337</v>
      </c>
      <c r="Q18" s="253">
        <f t="shared" si="7"/>
        <v>0.10391623173500086</v>
      </c>
      <c r="R18" s="253">
        <f t="shared" si="8"/>
        <v>7.6031167589803106E-2</v>
      </c>
      <c r="S18" s="254">
        <f t="shared" si="9"/>
        <v>-2.1023073307089746E-2</v>
      </c>
    </row>
    <row r="19" spans="1:19" x14ac:dyDescent="0.25">
      <c r="A19" s="160" t="s">
        <v>121</v>
      </c>
      <c r="B19" s="163">
        <v>76353</v>
      </c>
      <c r="C19" s="161">
        <v>67239</v>
      </c>
      <c r="D19" s="162">
        <f t="shared" si="0"/>
        <v>0.88063337393422658</v>
      </c>
      <c r="E19" s="163">
        <v>112769</v>
      </c>
      <c r="F19" s="161">
        <v>88231</v>
      </c>
      <c r="G19" s="164">
        <f t="shared" si="1"/>
        <v>0.78240473889100726</v>
      </c>
      <c r="H19" s="165">
        <f t="shared" si="2"/>
        <v>-0.32292562672365632</v>
      </c>
      <c r="I19" s="165">
        <f t="shared" si="3"/>
        <v>-0.23792091215105804</v>
      </c>
      <c r="J19" s="254">
        <f t="shared" si="4"/>
        <v>9.8228635043219326E-2</v>
      </c>
      <c r="K19" s="163">
        <v>992619</v>
      </c>
      <c r="L19" s="161">
        <v>841660</v>
      </c>
      <c r="M19" s="258">
        <f t="shared" si="5"/>
        <v>0.84791848634773259</v>
      </c>
      <c r="N19" s="163">
        <v>908727</v>
      </c>
      <c r="O19" s="161">
        <v>751504</v>
      </c>
      <c r="P19" s="164">
        <f t="shared" si="6"/>
        <v>0.82698544227254167</v>
      </c>
      <c r="Q19" s="253">
        <f t="shared" si="7"/>
        <v>9.2318154957429455E-2</v>
      </c>
      <c r="R19" s="253">
        <f t="shared" si="8"/>
        <v>0.11996742532308535</v>
      </c>
      <c r="S19" s="254">
        <f t="shared" si="9"/>
        <v>2.0933044075190921E-2</v>
      </c>
    </row>
    <row r="20" spans="1:19" x14ac:dyDescent="0.25">
      <c r="A20" s="160" t="s">
        <v>125</v>
      </c>
      <c r="B20" s="163">
        <v>53077</v>
      </c>
      <c r="C20" s="161">
        <v>44806</v>
      </c>
      <c r="D20" s="162">
        <f t="shared" si="0"/>
        <v>0.84416979105827383</v>
      </c>
      <c r="E20" s="163">
        <v>64633</v>
      </c>
      <c r="F20" s="161">
        <v>45916</v>
      </c>
      <c r="G20" s="164">
        <f t="shared" si="1"/>
        <v>0.71041109030990357</v>
      </c>
      <c r="H20" s="165">
        <f t="shared" si="2"/>
        <v>-0.17879411446165272</v>
      </c>
      <c r="I20" s="165">
        <f t="shared" si="3"/>
        <v>-2.4174579667218365E-2</v>
      </c>
      <c r="J20" s="254">
        <f t="shared" si="4"/>
        <v>0.13375870074837026</v>
      </c>
      <c r="K20" s="163">
        <v>554707</v>
      </c>
      <c r="L20" s="161">
        <v>460809</v>
      </c>
      <c r="M20" s="258">
        <f t="shared" si="5"/>
        <v>0.8307250494405154</v>
      </c>
      <c r="N20" s="163">
        <v>444406</v>
      </c>
      <c r="O20" s="161">
        <v>360092</v>
      </c>
      <c r="P20" s="164">
        <f t="shared" si="6"/>
        <v>0.81027708896819572</v>
      </c>
      <c r="Q20" s="253">
        <f t="shared" si="7"/>
        <v>0.24819871918920988</v>
      </c>
      <c r="R20" s="253">
        <f t="shared" si="8"/>
        <v>0.27969796607533626</v>
      </c>
      <c r="S20" s="254">
        <f t="shared" si="9"/>
        <v>2.0447960472319671E-2</v>
      </c>
    </row>
    <row r="21" spans="1:19" x14ac:dyDescent="0.25">
      <c r="A21" s="160" t="s">
        <v>126</v>
      </c>
      <c r="B21" s="163">
        <v>46016</v>
      </c>
      <c r="C21" s="161">
        <v>38980</v>
      </c>
      <c r="D21" s="162">
        <f t="shared" si="0"/>
        <v>0.84709666203059808</v>
      </c>
      <c r="E21" s="163">
        <v>36640</v>
      </c>
      <c r="F21" s="161">
        <v>30840</v>
      </c>
      <c r="G21" s="164">
        <f t="shared" si="1"/>
        <v>0.84170305676855894</v>
      </c>
      <c r="H21" s="165">
        <f t="shared" si="2"/>
        <v>0.25589519650655013</v>
      </c>
      <c r="I21" s="165">
        <f t="shared" si="3"/>
        <v>0.26394293125810631</v>
      </c>
      <c r="J21" s="254">
        <f t="shared" si="4"/>
        <v>5.3936052620391362E-3</v>
      </c>
      <c r="K21" s="163">
        <v>481728</v>
      </c>
      <c r="L21" s="161">
        <v>392916</v>
      </c>
      <c r="M21" s="258">
        <f t="shared" si="5"/>
        <v>0.81563870067756084</v>
      </c>
      <c r="N21" s="163">
        <v>400001</v>
      </c>
      <c r="O21" s="161">
        <v>346346</v>
      </c>
      <c r="P21" s="164">
        <f t="shared" si="6"/>
        <v>0.86586283534291164</v>
      </c>
      <c r="Q21" s="253">
        <f t="shared" si="7"/>
        <v>0.20431698920752694</v>
      </c>
      <c r="R21" s="253">
        <f t="shared" si="8"/>
        <v>0.13446091480773559</v>
      </c>
      <c r="S21" s="254">
        <f t="shared" si="9"/>
        <v>-5.0224134665350806E-2</v>
      </c>
    </row>
    <row r="22" spans="1:19" x14ac:dyDescent="0.25">
      <c r="A22" s="160" t="s">
        <v>162</v>
      </c>
      <c r="B22" s="163">
        <v>41746</v>
      </c>
      <c r="C22" s="161">
        <v>31403</v>
      </c>
      <c r="D22" s="162">
        <f t="shared" si="0"/>
        <v>0.75223973554352508</v>
      </c>
      <c r="E22" s="163">
        <v>34297</v>
      </c>
      <c r="F22" s="161">
        <v>27521</v>
      </c>
      <c r="G22" s="164">
        <f t="shared" si="1"/>
        <v>0.80243169956555971</v>
      </c>
      <c r="H22" s="165">
        <f t="shared" si="2"/>
        <v>0.21719100795987978</v>
      </c>
      <c r="I22" s="165">
        <f t="shared" si="3"/>
        <v>0.14105592093310571</v>
      </c>
      <c r="J22" s="254">
        <f t="shared" si="4"/>
        <v>-5.019196402203463E-2</v>
      </c>
      <c r="K22" s="163">
        <v>413490</v>
      </c>
      <c r="L22" s="161">
        <v>324787</v>
      </c>
      <c r="M22" s="258">
        <f t="shared" si="5"/>
        <v>0.78547727877336815</v>
      </c>
      <c r="N22" s="163">
        <v>322617</v>
      </c>
      <c r="O22" s="161">
        <v>277917</v>
      </c>
      <c r="P22" s="164">
        <f t="shared" si="6"/>
        <v>0.8614456150791806</v>
      </c>
      <c r="Q22" s="253">
        <f t="shared" si="7"/>
        <v>0.28167455527762031</v>
      </c>
      <c r="R22" s="253">
        <f t="shared" si="8"/>
        <v>0.16864747388608836</v>
      </c>
      <c r="S22" s="254">
        <f t="shared" si="9"/>
        <v>-7.5968336305812456E-2</v>
      </c>
    </row>
    <row r="23" spans="1:19" x14ac:dyDescent="0.25">
      <c r="A23" s="160" t="s">
        <v>128</v>
      </c>
      <c r="B23" s="163">
        <v>41560</v>
      </c>
      <c r="C23" s="161">
        <v>37280</v>
      </c>
      <c r="D23" s="162">
        <f t="shared" si="0"/>
        <v>0.8970163618864293</v>
      </c>
      <c r="E23" s="163">
        <v>33360</v>
      </c>
      <c r="F23" s="161">
        <v>27824</v>
      </c>
      <c r="G23" s="164">
        <f t="shared" si="1"/>
        <v>0.83405275779376498</v>
      </c>
      <c r="H23" s="165">
        <f t="shared" si="2"/>
        <v>0.24580335731414871</v>
      </c>
      <c r="I23" s="165">
        <f t="shared" si="3"/>
        <v>0.33985048878665891</v>
      </c>
      <c r="J23" s="254">
        <f t="shared" si="4"/>
        <v>6.2963604092664327E-2</v>
      </c>
      <c r="K23" s="163">
        <v>384852</v>
      </c>
      <c r="L23" s="161">
        <v>339953</v>
      </c>
      <c r="M23" s="258">
        <f t="shared" si="5"/>
        <v>0.88333437269391868</v>
      </c>
      <c r="N23" s="163">
        <v>318444</v>
      </c>
      <c r="O23" s="161">
        <v>272949</v>
      </c>
      <c r="P23" s="164">
        <f t="shared" si="6"/>
        <v>0.85713343633417494</v>
      </c>
      <c r="Q23" s="253">
        <f t="shared" si="7"/>
        <v>0.20853902098956167</v>
      </c>
      <c r="R23" s="253">
        <f t="shared" si="8"/>
        <v>0.24548175666516459</v>
      </c>
      <c r="S23" s="254">
        <f t="shared" si="9"/>
        <v>2.6200936359743743E-2</v>
      </c>
    </row>
    <row r="24" spans="1:19" x14ac:dyDescent="0.25">
      <c r="A24" s="160" t="s">
        <v>124</v>
      </c>
      <c r="B24" s="163">
        <v>38813</v>
      </c>
      <c r="C24" s="161">
        <v>31943</v>
      </c>
      <c r="D24" s="162">
        <f t="shared" si="0"/>
        <v>0.8229974493082215</v>
      </c>
      <c r="E24" s="163">
        <v>46099</v>
      </c>
      <c r="F24" s="161">
        <v>40055</v>
      </c>
      <c r="G24" s="164">
        <f t="shared" si="1"/>
        <v>0.86889086531161197</v>
      </c>
      <c r="H24" s="165">
        <f t="shared" si="2"/>
        <v>-0.15805115078418186</v>
      </c>
      <c r="I24" s="165">
        <f t="shared" si="3"/>
        <v>-0.20252153289227315</v>
      </c>
      <c r="J24" s="254">
        <f t="shared" si="4"/>
        <v>-4.5893416003390475E-2</v>
      </c>
      <c r="K24" s="163">
        <v>532212</v>
      </c>
      <c r="L24" s="161">
        <v>418304</v>
      </c>
      <c r="M24" s="258">
        <f t="shared" si="5"/>
        <v>0.78597250719638034</v>
      </c>
      <c r="N24" s="163">
        <v>412761</v>
      </c>
      <c r="O24" s="161">
        <v>359401</v>
      </c>
      <c r="P24" s="164">
        <f t="shared" si="6"/>
        <v>0.87072422055378296</v>
      </c>
      <c r="Q24" s="253">
        <f t="shared" si="7"/>
        <v>0.28939507366248263</v>
      </c>
      <c r="R24" s="253">
        <f t="shared" si="8"/>
        <v>0.16389214275975861</v>
      </c>
      <c r="S24" s="254">
        <f t="shared" si="9"/>
        <v>-8.4751713357402614E-2</v>
      </c>
    </row>
    <row r="25" spans="1:19" x14ac:dyDescent="0.25">
      <c r="A25" s="160" t="s">
        <v>131</v>
      </c>
      <c r="B25" s="163">
        <v>37229</v>
      </c>
      <c r="C25" s="161">
        <v>27704</v>
      </c>
      <c r="D25" s="162">
        <f t="shared" si="0"/>
        <v>0.74415106502994977</v>
      </c>
      <c r="E25" s="163">
        <v>32446</v>
      </c>
      <c r="F25" s="161">
        <v>25359</v>
      </c>
      <c r="G25" s="164">
        <f t="shared" si="1"/>
        <v>0.78157554089872405</v>
      </c>
      <c r="H25" s="165">
        <f t="shared" si="2"/>
        <v>0.14741416507427729</v>
      </c>
      <c r="I25" s="165">
        <f t="shared" si="3"/>
        <v>9.2472100634882981E-2</v>
      </c>
      <c r="J25" s="254">
        <f t="shared" si="4"/>
        <v>-3.7424475868774287E-2</v>
      </c>
      <c r="K25" s="163">
        <v>365150</v>
      </c>
      <c r="L25" s="161">
        <v>275162</v>
      </c>
      <c r="M25" s="258">
        <f t="shared" si="5"/>
        <v>0.75355881144735037</v>
      </c>
      <c r="N25" s="163">
        <v>374241</v>
      </c>
      <c r="O25" s="161">
        <v>287822</v>
      </c>
      <c r="P25" s="164">
        <f t="shared" si="6"/>
        <v>0.76908195521067979</v>
      </c>
      <c r="Q25" s="253">
        <f t="shared" si="7"/>
        <v>-2.4291833337341417E-2</v>
      </c>
      <c r="R25" s="253">
        <f t="shared" si="8"/>
        <v>-4.3985518827608705E-2</v>
      </c>
      <c r="S25" s="254">
        <f t="shared" si="9"/>
        <v>-1.5523143763329417E-2</v>
      </c>
    </row>
    <row r="26" spans="1:19" x14ac:dyDescent="0.25">
      <c r="A26" s="160" t="s">
        <v>130</v>
      </c>
      <c r="B26" s="163">
        <v>36972</v>
      </c>
      <c r="C26" s="161">
        <v>31728</v>
      </c>
      <c r="D26" s="162">
        <f t="shared" si="0"/>
        <v>0.85816293411230116</v>
      </c>
      <c r="E26" s="163">
        <v>32143</v>
      </c>
      <c r="F26" s="161">
        <v>28207</v>
      </c>
      <c r="G26" s="164">
        <f t="shared" si="1"/>
        <v>0.87754721090128485</v>
      </c>
      <c r="H26" s="165">
        <f t="shared" si="2"/>
        <v>0.15023488784494288</v>
      </c>
      <c r="I26" s="165">
        <f t="shared" si="3"/>
        <v>0.12482717056049908</v>
      </c>
      <c r="J26" s="254">
        <f t="shared" si="4"/>
        <v>-1.938427678898369E-2</v>
      </c>
      <c r="K26" s="163">
        <v>384728</v>
      </c>
      <c r="L26" s="161">
        <v>328880</v>
      </c>
      <c r="M26" s="258">
        <f t="shared" si="5"/>
        <v>0.85483770352040922</v>
      </c>
      <c r="N26" s="163">
        <v>264190</v>
      </c>
      <c r="O26" s="161">
        <v>224853</v>
      </c>
      <c r="P26" s="164">
        <f t="shared" si="6"/>
        <v>0.85110337257276958</v>
      </c>
      <c r="Q26" s="253">
        <f t="shared" si="7"/>
        <v>0.45625496801544352</v>
      </c>
      <c r="R26" s="253">
        <f t="shared" si="8"/>
        <v>0.46264448328463481</v>
      </c>
      <c r="S26" s="254">
        <f t="shared" si="9"/>
        <v>3.7343309476396414E-3</v>
      </c>
    </row>
    <row r="27" spans="1:19" x14ac:dyDescent="0.25">
      <c r="A27" s="160" t="s">
        <v>129</v>
      </c>
      <c r="B27" s="163">
        <v>33676</v>
      </c>
      <c r="C27" s="161">
        <v>26648</v>
      </c>
      <c r="D27" s="162">
        <f t="shared" si="0"/>
        <v>0.79130538068654233</v>
      </c>
      <c r="E27" s="163">
        <v>25941</v>
      </c>
      <c r="F27" s="161">
        <v>20983</v>
      </c>
      <c r="G27" s="164">
        <f t="shared" si="1"/>
        <v>0.80887398326972748</v>
      </c>
      <c r="H27" s="165">
        <f t="shared" si="2"/>
        <v>0.29817663158706287</v>
      </c>
      <c r="I27" s="165">
        <f t="shared" si="3"/>
        <v>0.26998046037268275</v>
      </c>
      <c r="J27" s="254">
        <f t="shared" si="4"/>
        <v>-1.7568602583185156E-2</v>
      </c>
      <c r="K27" s="163">
        <v>359850</v>
      </c>
      <c r="L27" s="161">
        <v>277777</v>
      </c>
      <c r="M27" s="258">
        <f t="shared" si="5"/>
        <v>0.77192441294984027</v>
      </c>
      <c r="N27" s="163">
        <v>307000</v>
      </c>
      <c r="O27" s="161">
        <v>246070</v>
      </c>
      <c r="P27" s="164">
        <f t="shared" si="6"/>
        <v>0.80153094462540719</v>
      </c>
      <c r="Q27" s="253">
        <f t="shared" si="7"/>
        <v>0.17214983713355059</v>
      </c>
      <c r="R27" s="253">
        <f t="shared" si="8"/>
        <v>0.12885357825009147</v>
      </c>
      <c r="S27" s="254">
        <f t="shared" si="9"/>
        <v>-2.9606531675566927E-2</v>
      </c>
    </row>
    <row r="28" spans="1:19" x14ac:dyDescent="0.25">
      <c r="A28" s="160" t="s">
        <v>127</v>
      </c>
      <c r="B28" s="163">
        <v>32020</v>
      </c>
      <c r="C28" s="161">
        <v>25324</v>
      </c>
      <c r="D28" s="162">
        <f t="shared" si="0"/>
        <v>0.79088069956277329</v>
      </c>
      <c r="E28" s="163">
        <v>8898</v>
      </c>
      <c r="F28" s="161">
        <v>6483</v>
      </c>
      <c r="G28" s="164">
        <f t="shared" si="1"/>
        <v>0.72859069453809844</v>
      </c>
      <c r="H28" s="165">
        <f t="shared" si="2"/>
        <v>2.5985614744886489</v>
      </c>
      <c r="I28" s="165">
        <f t="shared" si="3"/>
        <v>2.9062162579052906</v>
      </c>
      <c r="J28" s="254">
        <f t="shared" si="4"/>
        <v>6.2290005024674855E-2</v>
      </c>
      <c r="K28" s="163">
        <v>371518</v>
      </c>
      <c r="L28" s="161">
        <v>321889</v>
      </c>
      <c r="M28" s="258">
        <f t="shared" si="5"/>
        <v>0.86641562454578247</v>
      </c>
      <c r="N28" s="163">
        <v>92541</v>
      </c>
      <c r="O28" s="161">
        <v>70377</v>
      </c>
      <c r="P28" s="164">
        <f t="shared" si="6"/>
        <v>0.76049534800790997</v>
      </c>
      <c r="Q28" s="253">
        <f t="shared" si="7"/>
        <v>3.0146313525896629</v>
      </c>
      <c r="R28" s="253">
        <f t="shared" si="8"/>
        <v>3.5737812069284001</v>
      </c>
      <c r="S28" s="254">
        <f t="shared" si="9"/>
        <v>0.1059202765378725</v>
      </c>
    </row>
    <row r="29" spans="1:19" x14ac:dyDescent="0.25">
      <c r="A29" s="160" t="s">
        <v>133</v>
      </c>
      <c r="B29" s="163">
        <v>31388</v>
      </c>
      <c r="C29" s="161">
        <v>26570</v>
      </c>
      <c r="D29" s="162">
        <f t="shared" si="0"/>
        <v>0.84650184783993887</v>
      </c>
      <c r="E29" s="163">
        <v>37727</v>
      </c>
      <c r="F29" s="161">
        <v>26943</v>
      </c>
      <c r="G29" s="164">
        <f t="shared" si="1"/>
        <v>0.71415696980942034</v>
      </c>
      <c r="H29" s="165">
        <f t="shared" si="2"/>
        <v>-0.16802290137037135</v>
      </c>
      <c r="I29" s="165">
        <f t="shared" si="3"/>
        <v>-1.3844041123854067E-2</v>
      </c>
      <c r="J29" s="254">
        <f t="shared" si="4"/>
        <v>0.13234487803051853</v>
      </c>
      <c r="K29" s="163">
        <v>348212</v>
      </c>
      <c r="L29" s="161">
        <v>298178</v>
      </c>
      <c r="M29" s="258">
        <f t="shared" si="5"/>
        <v>0.8563116721996944</v>
      </c>
      <c r="N29" s="163">
        <v>312670</v>
      </c>
      <c r="O29" s="161">
        <v>254742</v>
      </c>
      <c r="P29" s="164">
        <f t="shared" si="6"/>
        <v>0.81473118623468832</v>
      </c>
      <c r="Q29" s="253">
        <f t="shared" si="7"/>
        <v>0.11367256212620336</v>
      </c>
      <c r="R29" s="253">
        <f t="shared" si="8"/>
        <v>0.17050977066993278</v>
      </c>
      <c r="S29" s="254">
        <f t="shared" si="9"/>
        <v>4.1580485965006075E-2</v>
      </c>
    </row>
    <row r="30" spans="1:19" x14ac:dyDescent="0.25">
      <c r="A30" s="160" t="s">
        <v>132</v>
      </c>
      <c r="B30" s="163">
        <v>30047</v>
      </c>
      <c r="C30" s="161">
        <v>24474</v>
      </c>
      <c r="D30" s="162">
        <f t="shared" si="0"/>
        <v>0.81452391253702527</v>
      </c>
      <c r="E30" s="163">
        <v>27821</v>
      </c>
      <c r="F30" s="161">
        <v>24103</v>
      </c>
      <c r="G30" s="164">
        <f t="shared" si="1"/>
        <v>0.86635994392724924</v>
      </c>
      <c r="H30" s="165">
        <f t="shared" si="2"/>
        <v>8.0011502102728116E-2</v>
      </c>
      <c r="I30" s="165">
        <f t="shared" si="3"/>
        <v>1.5392274820561713E-2</v>
      </c>
      <c r="J30" s="254">
        <f t="shared" si="4"/>
        <v>-5.1836031390223969E-2</v>
      </c>
      <c r="K30" s="163">
        <v>327636</v>
      </c>
      <c r="L30" s="161">
        <v>275007</v>
      </c>
      <c r="M30" s="258">
        <f t="shared" si="5"/>
        <v>0.83936746877632495</v>
      </c>
      <c r="N30" s="163">
        <v>273752</v>
      </c>
      <c r="O30" s="161">
        <v>236716</v>
      </c>
      <c r="P30" s="164">
        <f t="shared" si="6"/>
        <v>0.8647096642216312</v>
      </c>
      <c r="Q30" s="253">
        <f t="shared" si="7"/>
        <v>0.19683509161576906</v>
      </c>
      <c r="R30" s="253">
        <f t="shared" si="8"/>
        <v>0.16175923891921129</v>
      </c>
      <c r="S30" s="254">
        <f t="shared" si="9"/>
        <v>-2.5342195445306248E-2</v>
      </c>
    </row>
    <row r="31" spans="1:19" x14ac:dyDescent="0.25">
      <c r="A31" s="160" t="s">
        <v>134</v>
      </c>
      <c r="B31" s="163">
        <v>29192</v>
      </c>
      <c r="C31" s="161">
        <v>23363</v>
      </c>
      <c r="D31" s="162">
        <f t="shared" si="0"/>
        <v>0.80032200602904902</v>
      </c>
      <c r="E31" s="163">
        <v>27830</v>
      </c>
      <c r="F31" s="161">
        <v>22037</v>
      </c>
      <c r="G31" s="164">
        <f t="shared" si="1"/>
        <v>0.79184333453108158</v>
      </c>
      <c r="H31" s="165">
        <f t="shared" si="2"/>
        <v>4.893999281351058E-2</v>
      </c>
      <c r="I31" s="165">
        <f t="shared" si="3"/>
        <v>6.0171529700050019E-2</v>
      </c>
      <c r="J31" s="254">
        <f t="shared" si="4"/>
        <v>8.4786714979674382E-3</v>
      </c>
      <c r="K31" s="163">
        <v>323984</v>
      </c>
      <c r="L31" s="161">
        <v>262606</v>
      </c>
      <c r="M31" s="258">
        <f t="shared" si="5"/>
        <v>0.81055237295668925</v>
      </c>
      <c r="N31" s="163">
        <v>286656</v>
      </c>
      <c r="O31" s="161">
        <v>225480</v>
      </c>
      <c r="P31" s="164">
        <f t="shared" si="6"/>
        <v>0.78658740790354986</v>
      </c>
      <c r="Q31" s="253">
        <f t="shared" si="7"/>
        <v>0.13021879883902665</v>
      </c>
      <c r="R31" s="253">
        <f t="shared" si="8"/>
        <v>0.16465318431789955</v>
      </c>
      <c r="S31" s="254">
        <f t="shared" si="9"/>
        <v>2.3964965053139387E-2</v>
      </c>
    </row>
    <row r="32" spans="1:19" x14ac:dyDescent="0.25">
      <c r="A32" s="160" t="s">
        <v>137</v>
      </c>
      <c r="B32" s="163">
        <v>27045</v>
      </c>
      <c r="C32" s="161">
        <v>22673</v>
      </c>
      <c r="D32" s="162">
        <f t="shared" si="0"/>
        <v>0.83834350157145499</v>
      </c>
      <c r="E32" s="163">
        <v>26856</v>
      </c>
      <c r="F32" s="161">
        <v>23704</v>
      </c>
      <c r="G32" s="164">
        <f t="shared" si="1"/>
        <v>0.88263330354483172</v>
      </c>
      <c r="H32" s="165">
        <f t="shared" si="2"/>
        <v>7.0375335120642646E-3</v>
      </c>
      <c r="I32" s="165">
        <f t="shared" si="3"/>
        <v>-4.3494768815389828E-2</v>
      </c>
      <c r="J32" s="254">
        <f t="shared" si="4"/>
        <v>-4.428980197337673E-2</v>
      </c>
      <c r="K32" s="163">
        <v>292092</v>
      </c>
      <c r="L32" s="161">
        <v>249073</v>
      </c>
      <c r="M32" s="258">
        <f t="shared" si="5"/>
        <v>0.8527210604877915</v>
      </c>
      <c r="N32" s="163">
        <v>302707</v>
      </c>
      <c r="O32" s="161">
        <v>261218</v>
      </c>
      <c r="P32" s="164">
        <f t="shared" si="6"/>
        <v>0.86294007076149548</v>
      </c>
      <c r="Q32" s="253">
        <f t="shared" si="7"/>
        <v>-3.5066912889361701E-2</v>
      </c>
      <c r="R32" s="253">
        <f t="shared" si="8"/>
        <v>-4.6493733203684329E-2</v>
      </c>
      <c r="S32" s="254">
        <f t="shared" si="9"/>
        <v>-1.0219010273703977E-2</v>
      </c>
    </row>
    <row r="33" spans="1:19" x14ac:dyDescent="0.25">
      <c r="A33" s="160" t="s">
        <v>141</v>
      </c>
      <c r="B33" s="163">
        <v>24408</v>
      </c>
      <c r="C33" s="161">
        <v>20025</v>
      </c>
      <c r="D33" s="162">
        <f t="shared" si="0"/>
        <v>0.82042772861356927</v>
      </c>
      <c r="E33" s="163">
        <v>23194</v>
      </c>
      <c r="F33" s="161">
        <v>18077</v>
      </c>
      <c r="G33" s="164">
        <f t="shared" si="1"/>
        <v>0.77938259894800377</v>
      </c>
      <c r="H33" s="165">
        <f t="shared" si="2"/>
        <v>5.2341122704147702E-2</v>
      </c>
      <c r="I33" s="165">
        <f t="shared" si="3"/>
        <v>0.10776124356917638</v>
      </c>
      <c r="J33" s="254">
        <f t="shared" si="4"/>
        <v>4.1045129665565505E-2</v>
      </c>
      <c r="K33" s="163">
        <v>217734</v>
      </c>
      <c r="L33" s="161">
        <v>184194</v>
      </c>
      <c r="M33" s="258">
        <f t="shared" si="5"/>
        <v>0.84595883049960041</v>
      </c>
      <c r="N33" s="163">
        <v>190626</v>
      </c>
      <c r="O33" s="161">
        <v>155706</v>
      </c>
      <c r="P33" s="164">
        <f t="shared" si="6"/>
        <v>0.81681407572943876</v>
      </c>
      <c r="Q33" s="253">
        <f t="shared" si="7"/>
        <v>0.14220515564508518</v>
      </c>
      <c r="R33" s="253">
        <f t="shared" si="8"/>
        <v>0.18296019421216903</v>
      </c>
      <c r="S33" s="254">
        <f t="shared" si="9"/>
        <v>2.9144754770161652E-2</v>
      </c>
    </row>
    <row r="34" spans="1:19" x14ac:dyDescent="0.25">
      <c r="A34" s="160" t="s">
        <v>138</v>
      </c>
      <c r="B34" s="163">
        <v>24090</v>
      </c>
      <c r="C34" s="161">
        <v>20475</v>
      </c>
      <c r="D34" s="162">
        <f t="shared" si="0"/>
        <v>0.84993773349937729</v>
      </c>
      <c r="E34" s="163">
        <v>23055</v>
      </c>
      <c r="F34" s="161">
        <v>19648</v>
      </c>
      <c r="G34" s="164">
        <f t="shared" si="1"/>
        <v>0.852222945131208</v>
      </c>
      <c r="H34" s="165">
        <f t="shared" si="2"/>
        <v>4.4892648015614878E-2</v>
      </c>
      <c r="I34" s="165">
        <f t="shared" si="3"/>
        <v>4.2090798045602673E-2</v>
      </c>
      <c r="J34" s="254">
        <f t="shared" si="4"/>
        <v>-2.2852116318307081E-3</v>
      </c>
      <c r="K34" s="163">
        <v>263710</v>
      </c>
      <c r="L34" s="161">
        <v>212771</v>
      </c>
      <c r="M34" s="258">
        <f t="shared" si="5"/>
        <v>0.80683705585681242</v>
      </c>
      <c r="N34" s="163">
        <v>255371</v>
      </c>
      <c r="O34" s="161">
        <v>204101</v>
      </c>
      <c r="P34" s="164">
        <f t="shared" si="6"/>
        <v>0.79923327237626829</v>
      </c>
      <c r="Q34" s="253">
        <f t="shared" si="7"/>
        <v>3.2654451758421965E-2</v>
      </c>
      <c r="R34" s="253">
        <f t="shared" si="8"/>
        <v>4.2478968745865986E-2</v>
      </c>
      <c r="S34" s="254">
        <f t="shared" si="9"/>
        <v>7.6037834805441351E-3</v>
      </c>
    </row>
    <row r="35" spans="1:19" x14ac:dyDescent="0.25">
      <c r="A35" s="160" t="s">
        <v>135</v>
      </c>
      <c r="B35" s="163">
        <v>22660</v>
      </c>
      <c r="C35" s="161">
        <v>20466</v>
      </c>
      <c r="D35" s="162">
        <f t="shared" si="0"/>
        <v>0.90317740511915268</v>
      </c>
      <c r="E35" s="163">
        <v>17115</v>
      </c>
      <c r="F35" s="161">
        <v>15388</v>
      </c>
      <c r="G35" s="164">
        <f t="shared" si="1"/>
        <v>0.89909436167104884</v>
      </c>
      <c r="H35" s="165">
        <f t="shared" si="2"/>
        <v>0.32398480864738533</v>
      </c>
      <c r="I35" s="165">
        <f t="shared" si="3"/>
        <v>0.32999740057187421</v>
      </c>
      <c r="J35" s="254">
        <f t="shared" si="4"/>
        <v>4.0830434481038402E-3</v>
      </c>
      <c r="K35" s="163">
        <v>269825</v>
      </c>
      <c r="L35" s="161">
        <v>235024</v>
      </c>
      <c r="M35" s="258">
        <f t="shared" si="5"/>
        <v>0.8710238117298249</v>
      </c>
      <c r="N35" s="163">
        <v>176746</v>
      </c>
      <c r="O35" s="161">
        <v>153681</v>
      </c>
      <c r="P35" s="164">
        <f t="shared" si="6"/>
        <v>0.86950199721634436</v>
      </c>
      <c r="Q35" s="253">
        <f t="shared" si="7"/>
        <v>0.52662577936700128</v>
      </c>
      <c r="R35" s="253">
        <f t="shared" si="8"/>
        <v>0.5292977010821116</v>
      </c>
      <c r="S35" s="254">
        <f t="shared" si="9"/>
        <v>1.5218145134805461E-3</v>
      </c>
    </row>
    <row r="36" spans="1:19" x14ac:dyDescent="0.25">
      <c r="A36" s="160" t="s">
        <v>140</v>
      </c>
      <c r="B36" s="163">
        <v>20856</v>
      </c>
      <c r="C36" s="161">
        <v>18646</v>
      </c>
      <c r="D36" s="162">
        <f t="shared" si="0"/>
        <v>0.89403528960490986</v>
      </c>
      <c r="E36" s="163">
        <v>18929</v>
      </c>
      <c r="F36" s="161">
        <v>16052</v>
      </c>
      <c r="G36" s="164">
        <f t="shared" si="1"/>
        <v>0.84801098843045064</v>
      </c>
      <c r="H36" s="165">
        <f t="shared" si="2"/>
        <v>0.10180146864599293</v>
      </c>
      <c r="I36" s="165">
        <f t="shared" si="3"/>
        <v>0.16159980064789425</v>
      </c>
      <c r="J36" s="254">
        <f t="shared" si="4"/>
        <v>4.6024301174459215E-2</v>
      </c>
      <c r="K36" s="163">
        <v>224104</v>
      </c>
      <c r="L36" s="161">
        <v>184796</v>
      </c>
      <c r="M36" s="258">
        <f t="shared" si="5"/>
        <v>0.82459929318530678</v>
      </c>
      <c r="N36" s="163">
        <v>215213</v>
      </c>
      <c r="O36" s="161">
        <v>168238</v>
      </c>
      <c r="P36" s="164">
        <f t="shared" si="6"/>
        <v>0.78172786959895546</v>
      </c>
      <c r="Q36" s="253">
        <f t="shared" si="7"/>
        <v>4.1312560114862951E-2</v>
      </c>
      <c r="R36" s="253">
        <f t="shared" si="8"/>
        <v>9.8420095341123837E-2</v>
      </c>
      <c r="S36" s="254">
        <f t="shared" si="9"/>
        <v>4.287142358635132E-2</v>
      </c>
    </row>
    <row r="37" spans="1:19" x14ac:dyDescent="0.25">
      <c r="A37" s="160" t="s">
        <v>144</v>
      </c>
      <c r="B37" s="163">
        <v>19801</v>
      </c>
      <c r="C37" s="161">
        <v>14038</v>
      </c>
      <c r="D37" s="162">
        <f t="shared" si="0"/>
        <v>0.70895409322761471</v>
      </c>
      <c r="E37" s="163">
        <v>13201</v>
      </c>
      <c r="F37" s="161">
        <v>11019</v>
      </c>
      <c r="G37" s="164">
        <f t="shared" si="1"/>
        <v>0.83470949170517383</v>
      </c>
      <c r="H37" s="165">
        <f t="shared" si="2"/>
        <v>0.49996212408150909</v>
      </c>
      <c r="I37" s="165">
        <f t="shared" si="3"/>
        <v>0.27398130501860418</v>
      </c>
      <c r="J37" s="254">
        <f t="shared" si="4"/>
        <v>-0.12575539847755912</v>
      </c>
      <c r="K37" s="163">
        <v>178242</v>
      </c>
      <c r="L37" s="161">
        <v>135261</v>
      </c>
      <c r="M37" s="258">
        <f t="shared" si="5"/>
        <v>0.75886154778335069</v>
      </c>
      <c r="N37" s="163">
        <v>141132</v>
      </c>
      <c r="O37" s="161">
        <v>114520</v>
      </c>
      <c r="P37" s="164">
        <f t="shared" si="6"/>
        <v>0.81143893659836186</v>
      </c>
      <c r="Q37" s="253">
        <f t="shared" si="7"/>
        <v>0.26294532777825008</v>
      </c>
      <c r="R37" s="253">
        <f t="shared" si="8"/>
        <v>0.18111246943765291</v>
      </c>
      <c r="S37" s="254">
        <f t="shared" si="9"/>
        <v>-5.2577388815011172E-2</v>
      </c>
    </row>
    <row r="38" spans="1:19" x14ac:dyDescent="0.25">
      <c r="A38" s="160" t="s">
        <v>136</v>
      </c>
      <c r="B38" s="163">
        <v>19189</v>
      </c>
      <c r="C38" s="161">
        <v>16664</v>
      </c>
      <c r="D38" s="162">
        <f t="shared" si="0"/>
        <v>0.86841419563291466</v>
      </c>
      <c r="E38" s="163">
        <v>27177</v>
      </c>
      <c r="F38" s="161">
        <v>22646</v>
      </c>
      <c r="G38" s="164">
        <f t="shared" si="1"/>
        <v>0.83327813960334107</v>
      </c>
      <c r="H38" s="165">
        <f t="shared" si="2"/>
        <v>-0.29392501011885053</v>
      </c>
      <c r="I38" s="165">
        <f t="shared" si="3"/>
        <v>-0.26415260973240307</v>
      </c>
      <c r="J38" s="254">
        <f t="shared" si="4"/>
        <v>3.5136056029573592E-2</v>
      </c>
      <c r="K38" s="163">
        <v>256244</v>
      </c>
      <c r="L38" s="161">
        <v>212369</v>
      </c>
      <c r="M38" s="258">
        <f t="shared" si="5"/>
        <v>0.8287764786687688</v>
      </c>
      <c r="N38" s="163">
        <v>207372</v>
      </c>
      <c r="O38" s="161">
        <v>175174</v>
      </c>
      <c r="P38" s="164">
        <f t="shared" si="6"/>
        <v>0.8447331365854599</v>
      </c>
      <c r="Q38" s="253">
        <f t="shared" si="7"/>
        <v>0.23567308990606262</v>
      </c>
      <c r="R38" s="253">
        <f t="shared" si="8"/>
        <v>0.21233173872835009</v>
      </c>
      <c r="S38" s="254">
        <f t="shared" si="9"/>
        <v>-1.5956657916691097E-2</v>
      </c>
    </row>
    <row r="39" spans="1:19" x14ac:dyDescent="0.25">
      <c r="A39" s="160" t="s">
        <v>142</v>
      </c>
      <c r="B39" s="163">
        <v>18378</v>
      </c>
      <c r="C39" s="161">
        <v>14506</v>
      </c>
      <c r="D39" s="162">
        <f t="shared" si="0"/>
        <v>0.789313309391664</v>
      </c>
      <c r="E39" s="163">
        <v>19516</v>
      </c>
      <c r="F39" s="161">
        <v>15452</v>
      </c>
      <c r="G39" s="164">
        <f t="shared" si="1"/>
        <v>0.79176060668169712</v>
      </c>
      <c r="H39" s="165">
        <f t="shared" si="2"/>
        <v>-5.8311129329780664E-2</v>
      </c>
      <c r="I39" s="165">
        <f t="shared" si="3"/>
        <v>-6.1221848304426563E-2</v>
      </c>
      <c r="J39" s="254">
        <f t="shared" si="4"/>
        <v>-2.4472972900331236E-3</v>
      </c>
      <c r="K39" s="163">
        <v>204005</v>
      </c>
      <c r="L39" s="161">
        <v>162524</v>
      </c>
      <c r="M39" s="258">
        <f t="shared" si="5"/>
        <v>0.79666674836401064</v>
      </c>
      <c r="N39" s="163">
        <v>168912</v>
      </c>
      <c r="O39" s="161">
        <v>131381</v>
      </c>
      <c r="P39" s="164">
        <f t="shared" si="6"/>
        <v>0.77780737899024344</v>
      </c>
      <c r="Q39" s="253">
        <f t="shared" si="7"/>
        <v>0.2077590698114995</v>
      </c>
      <c r="R39" s="253">
        <f t="shared" si="8"/>
        <v>0.23704340810315028</v>
      </c>
      <c r="S39" s="254">
        <f t="shared" si="9"/>
        <v>1.8859369373767199E-2</v>
      </c>
    </row>
    <row r="40" spans="1:19" x14ac:dyDescent="0.25">
      <c r="A40" s="160" t="s">
        <v>139</v>
      </c>
      <c r="B40" s="163">
        <v>16070</v>
      </c>
      <c r="C40" s="161">
        <v>13086</v>
      </c>
      <c r="D40" s="162">
        <f t="shared" si="0"/>
        <v>0.81431238332296207</v>
      </c>
      <c r="E40" s="163">
        <v>18087</v>
      </c>
      <c r="F40" s="161">
        <v>14742</v>
      </c>
      <c r="G40" s="164">
        <f t="shared" si="1"/>
        <v>0.81506054071985401</v>
      </c>
      <c r="H40" s="165">
        <f t="shared" si="2"/>
        <v>-0.1115165588544258</v>
      </c>
      <c r="I40" s="165">
        <f t="shared" si="3"/>
        <v>-0.11233211233211238</v>
      </c>
      <c r="J40" s="254">
        <f t="shared" si="4"/>
        <v>-7.4815739689193528E-4</v>
      </c>
      <c r="K40" s="163">
        <v>229225</v>
      </c>
      <c r="L40" s="161">
        <v>182510</v>
      </c>
      <c r="M40" s="258">
        <f t="shared" si="5"/>
        <v>0.79620460246482716</v>
      </c>
      <c r="N40" s="163">
        <v>209402</v>
      </c>
      <c r="O40" s="161">
        <v>164330</v>
      </c>
      <c r="P40" s="164">
        <f t="shared" si="6"/>
        <v>0.78475850278411863</v>
      </c>
      <c r="Q40" s="253">
        <f t="shared" si="7"/>
        <v>9.4664807403940676E-2</v>
      </c>
      <c r="R40" s="253">
        <f t="shared" si="8"/>
        <v>0.1106310472829064</v>
      </c>
      <c r="S40" s="254">
        <f t="shared" si="9"/>
        <v>1.1446099680708532E-2</v>
      </c>
    </row>
    <row r="41" spans="1:19" x14ac:dyDescent="0.25">
      <c r="A41" s="160" t="s">
        <v>147</v>
      </c>
      <c r="B41" s="163">
        <v>14412</v>
      </c>
      <c r="C41" s="161">
        <v>11426</v>
      </c>
      <c r="D41" s="162">
        <f t="shared" si="0"/>
        <v>0.79281154593394398</v>
      </c>
      <c r="E41" s="163">
        <v>9251</v>
      </c>
      <c r="F41" s="161">
        <v>7836</v>
      </c>
      <c r="G41" s="164">
        <f t="shared" si="1"/>
        <v>0.84704356285806937</v>
      </c>
      <c r="H41" s="165">
        <f t="shared" si="2"/>
        <v>0.55788563398551516</v>
      </c>
      <c r="I41" s="165">
        <f t="shared" si="3"/>
        <v>0.4581419091373149</v>
      </c>
      <c r="J41" s="254">
        <f t="shared" si="4"/>
        <v>-5.4232016924125381E-2</v>
      </c>
      <c r="K41" s="163">
        <v>134057</v>
      </c>
      <c r="L41" s="161">
        <v>103596</v>
      </c>
      <c r="M41" s="258">
        <f t="shared" si="5"/>
        <v>0.77277575956496114</v>
      </c>
      <c r="N41" s="163">
        <v>102483</v>
      </c>
      <c r="O41" s="161">
        <v>84262</v>
      </c>
      <c r="P41" s="164">
        <f t="shared" si="6"/>
        <v>0.82220465833357725</v>
      </c>
      <c r="Q41" s="253">
        <f t="shared" si="7"/>
        <v>0.30809012226418031</v>
      </c>
      <c r="R41" s="253">
        <f t="shared" si="8"/>
        <v>0.22945099807742508</v>
      </c>
      <c r="S41" s="254">
        <f t="shared" si="9"/>
        <v>-4.9428898768616114E-2</v>
      </c>
    </row>
    <row r="42" spans="1:19" x14ac:dyDescent="0.25">
      <c r="A42" s="160" t="s">
        <v>166</v>
      </c>
      <c r="B42" s="163">
        <v>13906</v>
      </c>
      <c r="C42" s="161">
        <v>8532</v>
      </c>
      <c r="D42" s="162">
        <f t="shared" si="0"/>
        <v>0.61354810873004462</v>
      </c>
      <c r="E42" s="163">
        <v>6195</v>
      </c>
      <c r="F42" s="161">
        <v>4577</v>
      </c>
      <c r="G42" s="164">
        <f t="shared" si="1"/>
        <v>0.73882163034705406</v>
      </c>
      <c r="H42" s="165">
        <f t="shared" si="2"/>
        <v>1.2447134786117835</v>
      </c>
      <c r="I42" s="165">
        <f t="shared" si="3"/>
        <v>0.86410312431723835</v>
      </c>
      <c r="J42" s="254">
        <f t="shared" si="4"/>
        <v>-0.12527352161700944</v>
      </c>
      <c r="K42" s="163">
        <v>103731</v>
      </c>
      <c r="L42" s="161">
        <v>67345</v>
      </c>
      <c r="M42" s="258">
        <f t="shared" si="5"/>
        <v>0.64922732837820907</v>
      </c>
      <c r="N42" s="163">
        <v>72397</v>
      </c>
      <c r="O42" s="161">
        <v>46402</v>
      </c>
      <c r="P42" s="164">
        <f t="shared" si="6"/>
        <v>0.64093816042101193</v>
      </c>
      <c r="Q42" s="253">
        <f t="shared" si="7"/>
        <v>0.43280798928132391</v>
      </c>
      <c r="R42" s="253">
        <f t="shared" si="8"/>
        <v>0.45133830438343181</v>
      </c>
      <c r="S42" s="254">
        <f t="shared" si="9"/>
        <v>8.2891679571971411E-3</v>
      </c>
    </row>
    <row r="43" spans="1:19" x14ac:dyDescent="0.25">
      <c r="A43" s="160" t="s">
        <v>149</v>
      </c>
      <c r="B43" s="163">
        <v>13845</v>
      </c>
      <c r="C43" s="161">
        <v>11248</v>
      </c>
      <c r="D43" s="162">
        <f t="shared" si="0"/>
        <v>0.81242325749368005</v>
      </c>
      <c r="E43" s="163">
        <v>11460</v>
      </c>
      <c r="F43" s="161">
        <v>8910</v>
      </c>
      <c r="G43" s="164">
        <f t="shared" si="1"/>
        <v>0.77748691099476441</v>
      </c>
      <c r="H43" s="165">
        <f t="shared" si="2"/>
        <v>0.20811518324607325</v>
      </c>
      <c r="I43" s="165">
        <f t="shared" si="3"/>
        <v>0.26240179573512901</v>
      </c>
      <c r="J43" s="254">
        <f t="shared" si="4"/>
        <v>3.4936346498915638E-2</v>
      </c>
      <c r="K43" s="163">
        <v>142762</v>
      </c>
      <c r="L43" s="161">
        <v>113348</v>
      </c>
      <c r="M43" s="258">
        <f t="shared" si="5"/>
        <v>0.79396478054384223</v>
      </c>
      <c r="N43" s="163">
        <v>118719</v>
      </c>
      <c r="O43" s="161">
        <v>102094</v>
      </c>
      <c r="P43" s="164">
        <f t="shared" si="6"/>
        <v>0.85996344308830097</v>
      </c>
      <c r="Q43" s="253">
        <f t="shared" si="7"/>
        <v>0.20252023686183351</v>
      </c>
      <c r="R43" s="253">
        <f t="shared" si="8"/>
        <v>0.11023174721335249</v>
      </c>
      <c r="S43" s="254">
        <f t="shared" si="9"/>
        <v>-6.5998662544458742E-2</v>
      </c>
    </row>
    <row r="44" spans="1:19" x14ac:dyDescent="0.25">
      <c r="A44" s="160" t="s">
        <v>143</v>
      </c>
      <c r="B44" s="163">
        <v>13681</v>
      </c>
      <c r="C44" s="161">
        <v>10684</v>
      </c>
      <c r="D44" s="162">
        <f t="shared" si="0"/>
        <v>0.78093706600394708</v>
      </c>
      <c r="E44" s="163">
        <v>11858</v>
      </c>
      <c r="F44" s="161">
        <v>9028</v>
      </c>
      <c r="G44" s="164">
        <f t="shared" si="1"/>
        <v>0.76134255355034575</v>
      </c>
      <c r="H44" s="165">
        <f t="shared" si="2"/>
        <v>0.15373587451509518</v>
      </c>
      <c r="I44" s="165">
        <f t="shared" si="3"/>
        <v>0.18342933097031455</v>
      </c>
      <c r="J44" s="254">
        <f t="shared" si="4"/>
        <v>1.9594512453601332E-2</v>
      </c>
      <c r="K44" s="163">
        <v>147049</v>
      </c>
      <c r="L44" s="161">
        <v>108810</v>
      </c>
      <c r="M44" s="258">
        <f t="shared" si="5"/>
        <v>0.73995742915626761</v>
      </c>
      <c r="N44" s="163">
        <v>121169</v>
      </c>
      <c r="O44" s="161">
        <v>99321</v>
      </c>
      <c r="P44" s="164">
        <f t="shared" si="6"/>
        <v>0.81968985466579736</v>
      </c>
      <c r="Q44" s="253">
        <f t="shared" si="7"/>
        <v>0.21358598321352829</v>
      </c>
      <c r="R44" s="253">
        <f t="shared" si="8"/>
        <v>9.553870782613938E-2</v>
      </c>
      <c r="S44" s="254">
        <f t="shared" si="9"/>
        <v>-7.9732425509529747E-2</v>
      </c>
    </row>
    <row r="45" spans="1:19" x14ac:dyDescent="0.25">
      <c r="A45" s="160" t="s">
        <v>148</v>
      </c>
      <c r="B45" s="163">
        <v>12041</v>
      </c>
      <c r="C45" s="161">
        <v>9652</v>
      </c>
      <c r="D45" s="162">
        <f t="shared" si="0"/>
        <v>0.80159455194751261</v>
      </c>
      <c r="E45" s="163">
        <v>11760</v>
      </c>
      <c r="F45" s="161">
        <v>9352</v>
      </c>
      <c r="G45" s="164">
        <f t="shared" si="1"/>
        <v>0.79523809523809519</v>
      </c>
      <c r="H45" s="165">
        <f t="shared" si="2"/>
        <v>2.3894557823129325E-2</v>
      </c>
      <c r="I45" s="165">
        <f t="shared" si="3"/>
        <v>3.2078699743370409E-2</v>
      </c>
      <c r="J45" s="254">
        <f t="shared" si="4"/>
        <v>6.356456709417424E-3</v>
      </c>
      <c r="K45" s="163">
        <v>128905</v>
      </c>
      <c r="L45" s="161">
        <v>100971</v>
      </c>
      <c r="M45" s="258">
        <f t="shared" si="5"/>
        <v>0.78329777743299334</v>
      </c>
      <c r="N45" s="163">
        <v>116891</v>
      </c>
      <c r="O45" s="161">
        <v>89786</v>
      </c>
      <c r="P45" s="164">
        <f t="shared" si="6"/>
        <v>0.76811730586614879</v>
      </c>
      <c r="Q45" s="253">
        <f t="shared" si="7"/>
        <v>0.1027795125373212</v>
      </c>
      <c r="R45" s="253">
        <f t="shared" si="8"/>
        <v>0.12457398703584088</v>
      </c>
      <c r="S45" s="254">
        <f t="shared" si="9"/>
        <v>1.5180471566844544E-2</v>
      </c>
    </row>
    <row r="46" spans="1:19" x14ac:dyDescent="0.25">
      <c r="A46" s="160" t="s">
        <v>146</v>
      </c>
      <c r="B46" s="163">
        <v>11869</v>
      </c>
      <c r="C46" s="161">
        <v>9011</v>
      </c>
      <c r="D46" s="162">
        <f t="shared" si="0"/>
        <v>0.75920465077091581</v>
      </c>
      <c r="E46" s="163">
        <v>10700</v>
      </c>
      <c r="F46" s="161">
        <v>7901</v>
      </c>
      <c r="G46" s="164">
        <f t="shared" si="1"/>
        <v>0.738411214953271</v>
      </c>
      <c r="H46" s="165">
        <f t="shared" si="2"/>
        <v>0.10925233644859822</v>
      </c>
      <c r="I46" s="165">
        <f t="shared" si="3"/>
        <v>0.14048854575370195</v>
      </c>
      <c r="J46" s="254">
        <f t="shared" si="4"/>
        <v>2.0793435817644812E-2</v>
      </c>
      <c r="K46" s="163">
        <v>127784</v>
      </c>
      <c r="L46" s="161">
        <v>96168</v>
      </c>
      <c r="M46" s="258">
        <f t="shared" si="5"/>
        <v>0.75258248293996122</v>
      </c>
      <c r="N46" s="163">
        <v>127428</v>
      </c>
      <c r="O46" s="161">
        <v>91551</v>
      </c>
      <c r="P46" s="164">
        <f t="shared" si="6"/>
        <v>0.71845277333082214</v>
      </c>
      <c r="Q46" s="253">
        <f t="shared" si="7"/>
        <v>2.7937345010515813E-3</v>
      </c>
      <c r="R46" s="253">
        <f t="shared" si="8"/>
        <v>5.0430907363109068E-2</v>
      </c>
      <c r="S46" s="254">
        <f t="shared" si="9"/>
        <v>3.4129709609139081E-2</v>
      </c>
    </row>
    <row r="47" spans="1:19" x14ac:dyDescent="0.25">
      <c r="A47" s="160" t="s">
        <v>151</v>
      </c>
      <c r="B47" s="163">
        <v>11280</v>
      </c>
      <c r="C47" s="161">
        <v>8681</v>
      </c>
      <c r="D47" s="162">
        <f t="shared" si="0"/>
        <v>0.76959219858156025</v>
      </c>
      <c r="E47" s="163">
        <v>6248</v>
      </c>
      <c r="F47" s="161">
        <v>4462</v>
      </c>
      <c r="G47" s="164">
        <f t="shared" si="1"/>
        <v>0.7141485275288092</v>
      </c>
      <c r="H47" s="165">
        <f t="shared" si="2"/>
        <v>0.80537772087067871</v>
      </c>
      <c r="I47" s="165">
        <f t="shared" si="3"/>
        <v>0.94554011653966841</v>
      </c>
      <c r="J47" s="254">
        <f t="shared" si="4"/>
        <v>5.5443671052751053E-2</v>
      </c>
      <c r="K47" s="163">
        <v>109820</v>
      </c>
      <c r="L47" s="161">
        <v>86810</v>
      </c>
      <c r="M47" s="258">
        <f t="shared" si="5"/>
        <v>0.79047532325623748</v>
      </c>
      <c r="N47" s="163">
        <v>6248</v>
      </c>
      <c r="O47" s="161">
        <v>4462</v>
      </c>
      <c r="P47" s="164">
        <f t="shared" si="6"/>
        <v>0.7141485275288092</v>
      </c>
      <c r="Q47" s="253">
        <f t="shared" si="7"/>
        <v>16.576824583866838</v>
      </c>
      <c r="R47" s="253">
        <f t="shared" si="8"/>
        <v>18.455401165396683</v>
      </c>
      <c r="S47" s="254">
        <f t="shared" si="9"/>
        <v>7.6326795727428287E-2</v>
      </c>
    </row>
    <row r="48" spans="1:19" x14ac:dyDescent="0.25">
      <c r="A48" s="160" t="s">
        <v>150</v>
      </c>
      <c r="B48" s="163">
        <v>10470</v>
      </c>
      <c r="C48" s="161">
        <v>7374</v>
      </c>
      <c r="D48" s="162">
        <f t="shared" si="0"/>
        <v>0.70429799426934092</v>
      </c>
      <c r="E48" s="163">
        <v>10138</v>
      </c>
      <c r="F48" s="161">
        <v>8272</v>
      </c>
      <c r="G48" s="164">
        <f t="shared" si="1"/>
        <v>0.81594002761885975</v>
      </c>
      <c r="H48" s="165">
        <f t="shared" si="2"/>
        <v>3.2748076543696936E-2</v>
      </c>
      <c r="I48" s="165">
        <f t="shared" si="3"/>
        <v>-0.10855899419729209</v>
      </c>
      <c r="J48" s="254">
        <f t="shared" si="4"/>
        <v>-0.11164203334951883</v>
      </c>
      <c r="K48" s="163">
        <v>113971</v>
      </c>
      <c r="L48" s="161">
        <v>86814</v>
      </c>
      <c r="M48" s="258">
        <f t="shared" si="5"/>
        <v>0.76172008668871904</v>
      </c>
      <c r="N48" s="163">
        <v>111507</v>
      </c>
      <c r="O48" s="161">
        <v>87678</v>
      </c>
      <c r="P48" s="164">
        <f t="shared" si="6"/>
        <v>0.7863004116333504</v>
      </c>
      <c r="Q48" s="253">
        <f t="shared" si="7"/>
        <v>2.2097267436125057E-2</v>
      </c>
      <c r="R48" s="253">
        <f t="shared" si="8"/>
        <v>-9.8542393758981328E-3</v>
      </c>
      <c r="S48" s="254">
        <f t="shared" si="9"/>
        <v>-2.458032494463136E-2</v>
      </c>
    </row>
    <row r="49" spans="1:19" x14ac:dyDescent="0.25">
      <c r="A49" s="160" t="s">
        <v>145</v>
      </c>
      <c r="B49" s="163">
        <v>10388</v>
      </c>
      <c r="C49" s="161">
        <v>8798</v>
      </c>
      <c r="D49" s="162">
        <f t="shared" si="0"/>
        <v>0.84693877551020413</v>
      </c>
      <c r="E49" s="163">
        <v>13581</v>
      </c>
      <c r="F49" s="161">
        <v>12128</v>
      </c>
      <c r="G49" s="164">
        <f t="shared" si="1"/>
        <v>0.89301229659082537</v>
      </c>
      <c r="H49" s="165">
        <f t="shared" si="2"/>
        <v>-0.23510787129077393</v>
      </c>
      <c r="I49" s="165">
        <f t="shared" si="3"/>
        <v>-0.2745712401055409</v>
      </c>
      <c r="J49" s="254">
        <f t="shared" si="4"/>
        <v>-4.6073521080621238E-2</v>
      </c>
      <c r="K49" s="163">
        <v>145225</v>
      </c>
      <c r="L49" s="161">
        <v>112069</v>
      </c>
      <c r="M49" s="258">
        <f t="shared" si="5"/>
        <v>0.77169220175589603</v>
      </c>
      <c r="N49" s="163">
        <v>146563</v>
      </c>
      <c r="O49" s="161">
        <v>118919</v>
      </c>
      <c r="P49" s="164">
        <f t="shared" si="6"/>
        <v>0.81138486521154729</v>
      </c>
      <c r="Q49" s="253">
        <f t="shared" si="7"/>
        <v>-9.129179943096144E-3</v>
      </c>
      <c r="R49" s="253">
        <f t="shared" si="8"/>
        <v>-5.7602233453022622E-2</v>
      </c>
      <c r="S49" s="254">
        <f t="shared" si="9"/>
        <v>-3.9692663455651256E-2</v>
      </c>
    </row>
    <row r="50" spans="1:19" x14ac:dyDescent="0.25">
      <c r="A50" s="160" t="s">
        <v>252</v>
      </c>
      <c r="B50" s="163">
        <v>9398</v>
      </c>
      <c r="C50" s="161">
        <v>7090</v>
      </c>
      <c r="D50" s="162">
        <f t="shared" si="0"/>
        <v>0.75441583315599059</v>
      </c>
      <c r="E50" s="163">
        <v>4051</v>
      </c>
      <c r="F50" s="161">
        <v>2946</v>
      </c>
      <c r="G50" s="164">
        <f t="shared" si="1"/>
        <v>0.72722784497654902</v>
      </c>
      <c r="H50" s="165">
        <f t="shared" si="2"/>
        <v>1.3199210071587264</v>
      </c>
      <c r="I50" s="165">
        <f t="shared" si="3"/>
        <v>1.406653088934148</v>
      </c>
      <c r="J50" s="254">
        <f t="shared" si="4"/>
        <v>2.7187988179441569E-2</v>
      </c>
      <c r="K50" s="163">
        <v>70258</v>
      </c>
      <c r="L50" s="161">
        <v>50248</v>
      </c>
      <c r="M50" s="258">
        <f t="shared" si="5"/>
        <v>0.71519257593441321</v>
      </c>
      <c r="N50" s="163">
        <v>29309</v>
      </c>
      <c r="O50" s="161">
        <v>20621</v>
      </c>
      <c r="P50" s="164">
        <f t="shared" si="6"/>
        <v>0.70357228155174178</v>
      </c>
      <c r="Q50" s="253">
        <f t="shared" si="7"/>
        <v>1.3971476338326112</v>
      </c>
      <c r="R50" s="253">
        <f t="shared" si="8"/>
        <v>1.4367392463993016</v>
      </c>
      <c r="S50" s="254">
        <f t="shared" si="9"/>
        <v>1.1620294382671426E-2</v>
      </c>
    </row>
    <row r="51" spans="1:19" x14ac:dyDescent="0.25">
      <c r="A51" s="160" t="s">
        <v>164</v>
      </c>
      <c r="B51" s="163">
        <v>9304</v>
      </c>
      <c r="C51" s="161">
        <v>8219</v>
      </c>
      <c r="D51" s="162">
        <f t="shared" si="0"/>
        <v>0.88338349097162516</v>
      </c>
      <c r="E51" s="163">
        <v>7160</v>
      </c>
      <c r="F51" s="161">
        <v>6463</v>
      </c>
      <c r="G51" s="164">
        <f t="shared" si="1"/>
        <v>0.90265363128491616</v>
      </c>
      <c r="H51" s="165">
        <f t="shared" si="2"/>
        <v>0.29944134078212281</v>
      </c>
      <c r="I51" s="165">
        <f t="shared" si="3"/>
        <v>0.27170044870803034</v>
      </c>
      <c r="J51" s="254">
        <f t="shared" si="4"/>
        <v>-1.9270140313290995E-2</v>
      </c>
      <c r="K51" s="163">
        <v>94596</v>
      </c>
      <c r="L51" s="161">
        <v>81895</v>
      </c>
      <c r="M51" s="258">
        <f t="shared" si="5"/>
        <v>0.86573428051926082</v>
      </c>
      <c r="N51" s="163">
        <v>82230</v>
      </c>
      <c r="O51" s="161">
        <v>70885</v>
      </c>
      <c r="P51" s="164">
        <f t="shared" si="6"/>
        <v>0.86203332117232156</v>
      </c>
      <c r="Q51" s="253">
        <f t="shared" si="7"/>
        <v>0.15038307187157973</v>
      </c>
      <c r="R51" s="253">
        <f t="shared" si="8"/>
        <v>0.15532200042322075</v>
      </c>
      <c r="S51" s="254">
        <f t="shared" si="9"/>
        <v>3.7009593469392588E-3</v>
      </c>
    </row>
    <row r="52" spans="1:19" x14ac:dyDescent="0.25">
      <c r="A52" s="160" t="s">
        <v>152</v>
      </c>
      <c r="B52" s="163">
        <v>8575</v>
      </c>
      <c r="C52" s="161">
        <v>7397</v>
      </c>
      <c r="D52" s="162">
        <f t="shared" si="0"/>
        <v>0.86262390670553935</v>
      </c>
      <c r="E52" s="163">
        <v>7254</v>
      </c>
      <c r="F52" s="161">
        <v>6174</v>
      </c>
      <c r="G52" s="164">
        <f t="shared" si="1"/>
        <v>0.85111662531017374</v>
      </c>
      <c r="H52" s="165">
        <f t="shared" si="2"/>
        <v>0.18210642404190791</v>
      </c>
      <c r="I52" s="165">
        <f t="shared" si="3"/>
        <v>0.19808875931324921</v>
      </c>
      <c r="J52" s="254">
        <f t="shared" si="4"/>
        <v>1.1507281395365609E-2</v>
      </c>
      <c r="K52" s="163">
        <v>94311</v>
      </c>
      <c r="L52" s="161">
        <v>74556</v>
      </c>
      <c r="M52" s="258">
        <f t="shared" si="5"/>
        <v>0.79053344784807711</v>
      </c>
      <c r="N52" s="163">
        <v>92493</v>
      </c>
      <c r="O52" s="161">
        <v>72570</v>
      </c>
      <c r="P52" s="164">
        <f t="shared" si="6"/>
        <v>0.78459991566929388</v>
      </c>
      <c r="Q52" s="253">
        <f t="shared" si="7"/>
        <v>1.9655541500437801E-2</v>
      </c>
      <c r="R52" s="253">
        <f t="shared" si="8"/>
        <v>2.7366680446465397E-2</v>
      </c>
      <c r="S52" s="254">
        <f t="shared" si="9"/>
        <v>5.9335321787832296E-3</v>
      </c>
    </row>
    <row r="53" spans="1:19" x14ac:dyDescent="0.25">
      <c r="A53" s="160" t="s">
        <v>155</v>
      </c>
      <c r="B53" s="163">
        <v>7988</v>
      </c>
      <c r="C53" s="161">
        <v>6798</v>
      </c>
      <c r="D53" s="162">
        <f t="shared" si="0"/>
        <v>0.85102653980971454</v>
      </c>
      <c r="E53" s="163">
        <v>4240</v>
      </c>
      <c r="F53" s="161">
        <v>3875</v>
      </c>
      <c r="G53" s="164">
        <f t="shared" si="1"/>
        <v>0.91391509433962259</v>
      </c>
      <c r="H53" s="165">
        <f t="shared" si="2"/>
        <v>0.88396226415094348</v>
      </c>
      <c r="I53" s="165">
        <f t="shared" si="3"/>
        <v>0.75432258064516122</v>
      </c>
      <c r="J53" s="254">
        <f t="shared" si="4"/>
        <v>-6.2888554529908047E-2</v>
      </c>
      <c r="K53" s="163">
        <v>83293</v>
      </c>
      <c r="L53" s="161">
        <v>68976</v>
      </c>
      <c r="M53" s="258">
        <f t="shared" si="5"/>
        <v>0.82811280659839359</v>
      </c>
      <c r="N53" s="163">
        <v>45140</v>
      </c>
      <c r="O53" s="161">
        <v>40143</v>
      </c>
      <c r="P53" s="164">
        <f t="shared" si="6"/>
        <v>0.88929995569339837</v>
      </c>
      <c r="Q53" s="253">
        <f t="shared" si="7"/>
        <v>0.84521488701816572</v>
      </c>
      <c r="R53" s="253">
        <f t="shared" si="8"/>
        <v>0.71825723040131528</v>
      </c>
      <c r="S53" s="254">
        <f t="shared" si="9"/>
        <v>-6.1187149095004778E-2</v>
      </c>
    </row>
    <row r="54" spans="1:19" x14ac:dyDescent="0.25">
      <c r="A54" s="160" t="s">
        <v>153</v>
      </c>
      <c r="B54" s="163">
        <v>7927</v>
      </c>
      <c r="C54" s="161">
        <v>5755</v>
      </c>
      <c r="D54" s="162">
        <f t="shared" si="0"/>
        <v>0.72599974769774189</v>
      </c>
      <c r="E54" s="163">
        <v>7135</v>
      </c>
      <c r="F54" s="161">
        <v>5424</v>
      </c>
      <c r="G54" s="164">
        <f t="shared" si="1"/>
        <v>0.76019621583742114</v>
      </c>
      <c r="H54" s="165">
        <f t="shared" si="2"/>
        <v>0.11100210231254382</v>
      </c>
      <c r="I54" s="165">
        <f t="shared" si="3"/>
        <v>6.1025073746312719E-2</v>
      </c>
      <c r="J54" s="254">
        <f t="shared" si="4"/>
        <v>-3.4196468139679248E-2</v>
      </c>
      <c r="K54" s="163">
        <v>86565</v>
      </c>
      <c r="L54" s="161">
        <v>59295</v>
      </c>
      <c r="M54" s="258">
        <f t="shared" si="5"/>
        <v>0.68497660717380005</v>
      </c>
      <c r="N54" s="163">
        <v>71419</v>
      </c>
      <c r="O54" s="161">
        <v>50125</v>
      </c>
      <c r="P54" s="164">
        <f t="shared" si="6"/>
        <v>0.70184404710231174</v>
      </c>
      <c r="Q54" s="253">
        <f t="shared" si="7"/>
        <v>0.21207241770397234</v>
      </c>
      <c r="R54" s="253">
        <f t="shared" si="8"/>
        <v>0.18294264339152111</v>
      </c>
      <c r="S54" s="254">
        <f t="shared" si="9"/>
        <v>-1.6867439928511696E-2</v>
      </c>
    </row>
    <row r="55" spans="1:19" x14ac:dyDescent="0.25">
      <c r="A55" s="160" t="s">
        <v>165</v>
      </c>
      <c r="B55" s="163">
        <v>7820</v>
      </c>
      <c r="C55" s="161">
        <v>5433</v>
      </c>
      <c r="D55" s="162">
        <f t="shared" si="0"/>
        <v>0.6947570332480818</v>
      </c>
      <c r="E55" s="163">
        <v>7849</v>
      </c>
      <c r="F55" s="161">
        <v>6268</v>
      </c>
      <c r="G55" s="164">
        <f t="shared" si="1"/>
        <v>0.79857306663269201</v>
      </c>
      <c r="H55" s="165">
        <f t="shared" si="2"/>
        <v>-3.6947381832080906E-3</v>
      </c>
      <c r="I55" s="165">
        <f t="shared" si="3"/>
        <v>-0.13321633694958523</v>
      </c>
      <c r="J55" s="254">
        <f t="shared" si="4"/>
        <v>-0.10381603338461021</v>
      </c>
      <c r="K55" s="163">
        <v>81078</v>
      </c>
      <c r="L55" s="161">
        <v>55193</v>
      </c>
      <c r="M55" s="258">
        <f t="shared" si="5"/>
        <v>0.68073953476898785</v>
      </c>
      <c r="N55" s="163">
        <v>38412</v>
      </c>
      <c r="O55" s="161">
        <v>28269</v>
      </c>
      <c r="P55" s="164">
        <f t="shared" si="6"/>
        <v>0.73594189315838798</v>
      </c>
      <c r="Q55" s="253">
        <f t="shared" si="7"/>
        <v>1.1107466416744769</v>
      </c>
      <c r="R55" s="253">
        <f t="shared" si="8"/>
        <v>0.95242138031058765</v>
      </c>
      <c r="S55" s="254">
        <f t="shared" si="9"/>
        <v>-5.520235838940013E-2</v>
      </c>
    </row>
    <row r="56" spans="1:19" x14ac:dyDescent="0.25">
      <c r="A56" s="160" t="s">
        <v>167</v>
      </c>
      <c r="B56" s="163">
        <v>6640</v>
      </c>
      <c r="C56" s="161">
        <v>4400</v>
      </c>
      <c r="D56" s="162">
        <f t="shared" si="0"/>
        <v>0.66265060240963858</v>
      </c>
      <c r="E56" s="163">
        <v>6296</v>
      </c>
      <c r="F56" s="161">
        <v>5330</v>
      </c>
      <c r="G56" s="164">
        <f t="shared" si="1"/>
        <v>0.84656925031766206</v>
      </c>
      <c r="H56" s="165">
        <f t="shared" si="2"/>
        <v>5.4637865311308875E-2</v>
      </c>
      <c r="I56" s="165">
        <f t="shared" si="3"/>
        <v>-0.17448405253283306</v>
      </c>
      <c r="J56" s="254">
        <f t="shared" si="4"/>
        <v>-0.18391864790802348</v>
      </c>
      <c r="K56" s="163">
        <v>68874</v>
      </c>
      <c r="L56" s="161">
        <v>47004</v>
      </c>
      <c r="M56" s="258">
        <f t="shared" si="5"/>
        <v>0.68246362923599613</v>
      </c>
      <c r="N56" s="163">
        <v>53470</v>
      </c>
      <c r="O56" s="161">
        <v>38952</v>
      </c>
      <c r="P56" s="164">
        <f t="shared" si="6"/>
        <v>0.72848326164204225</v>
      </c>
      <c r="Q56" s="253">
        <f t="shared" si="7"/>
        <v>0.28808677763231727</v>
      </c>
      <c r="R56" s="253">
        <f t="shared" si="8"/>
        <v>0.20671595810227972</v>
      </c>
      <c r="S56" s="254">
        <f t="shared" si="9"/>
        <v>-4.6019632406046118E-2</v>
      </c>
    </row>
    <row r="57" spans="1:19" x14ac:dyDescent="0.25">
      <c r="A57" s="160" t="s">
        <v>154</v>
      </c>
      <c r="B57" s="163">
        <v>6528</v>
      </c>
      <c r="C57" s="161">
        <v>4801</v>
      </c>
      <c r="D57" s="162">
        <f t="shared" si="0"/>
        <v>0.73544730392156865</v>
      </c>
      <c r="E57" s="163">
        <v>3560</v>
      </c>
      <c r="F57" s="161">
        <v>3260</v>
      </c>
      <c r="G57" s="164">
        <f t="shared" si="1"/>
        <v>0.9157303370786517</v>
      </c>
      <c r="H57" s="165">
        <f t="shared" si="2"/>
        <v>0.83370786516853923</v>
      </c>
      <c r="I57" s="165">
        <f t="shared" si="3"/>
        <v>0.47269938650306753</v>
      </c>
      <c r="J57" s="254">
        <f t="shared" si="4"/>
        <v>-0.18028303315708305</v>
      </c>
      <c r="K57" s="163">
        <v>66234</v>
      </c>
      <c r="L57" s="161">
        <v>50788</v>
      </c>
      <c r="M57" s="258">
        <f t="shared" si="5"/>
        <v>0.76679650934565324</v>
      </c>
      <c r="N57" s="163">
        <v>43273</v>
      </c>
      <c r="O57" s="161">
        <v>36904</v>
      </c>
      <c r="P57" s="164">
        <f t="shared" si="6"/>
        <v>0.85281815450742959</v>
      </c>
      <c r="Q57" s="253">
        <f t="shared" si="7"/>
        <v>0.53060800036974554</v>
      </c>
      <c r="R57" s="253">
        <f t="shared" si="8"/>
        <v>0.3762193800130067</v>
      </c>
      <c r="S57" s="254">
        <f t="shared" si="9"/>
        <v>-8.602164516177635E-2</v>
      </c>
    </row>
    <row r="58" spans="1:19" x14ac:dyDescent="0.25">
      <c r="A58" s="160" t="s">
        <v>156</v>
      </c>
      <c r="B58" s="163">
        <v>6180</v>
      </c>
      <c r="C58" s="161">
        <v>4684</v>
      </c>
      <c r="D58" s="162">
        <f t="shared" si="0"/>
        <v>0.75792880258899675</v>
      </c>
      <c r="E58" s="163">
        <v>4574</v>
      </c>
      <c r="F58" s="161">
        <v>3504</v>
      </c>
      <c r="G58" s="164">
        <f t="shared" si="1"/>
        <v>0.76606908613904678</v>
      </c>
      <c r="H58" s="165">
        <f t="shared" si="2"/>
        <v>0.35111499781372979</v>
      </c>
      <c r="I58" s="165">
        <f t="shared" si="3"/>
        <v>0.33675799086757996</v>
      </c>
      <c r="J58" s="254">
        <f t="shared" si="4"/>
        <v>-8.1402835500500315E-3</v>
      </c>
      <c r="K58" s="163">
        <v>65872</v>
      </c>
      <c r="L58" s="161">
        <v>48030</v>
      </c>
      <c r="M58" s="258">
        <f t="shared" si="5"/>
        <v>0.72914136507165417</v>
      </c>
      <c r="N58" s="163">
        <v>53135</v>
      </c>
      <c r="O58" s="161">
        <v>38796</v>
      </c>
      <c r="P58" s="164">
        <f t="shared" si="6"/>
        <v>0.73014020890185372</v>
      </c>
      <c r="Q58" s="253">
        <f t="shared" si="7"/>
        <v>0.23971017220287938</v>
      </c>
      <c r="R58" s="253">
        <f t="shared" si="8"/>
        <v>0.23801422827095586</v>
      </c>
      <c r="S58" s="254">
        <f t="shared" si="9"/>
        <v>-9.9884383019954726E-4</v>
      </c>
    </row>
    <row r="59" spans="1:19" x14ac:dyDescent="0.25">
      <c r="A59" s="160" t="s">
        <v>253</v>
      </c>
      <c r="B59" s="163">
        <v>5815</v>
      </c>
      <c r="C59" s="161">
        <v>4915</v>
      </c>
      <c r="D59" s="162">
        <f t="shared" si="0"/>
        <v>0.84522785898538266</v>
      </c>
      <c r="E59" s="163">
        <v>2643</v>
      </c>
      <c r="F59" s="161">
        <v>2353</v>
      </c>
      <c r="G59" s="164">
        <f t="shared" si="1"/>
        <v>0.89027620128641693</v>
      </c>
      <c r="H59" s="165">
        <f t="shared" si="2"/>
        <v>1.2001513431706394</v>
      </c>
      <c r="I59" s="165">
        <f t="shared" si="3"/>
        <v>1.0888227794305143</v>
      </c>
      <c r="J59" s="254">
        <f t="shared" si="4"/>
        <v>-4.5048342301034272E-2</v>
      </c>
      <c r="K59" s="163">
        <v>44705</v>
      </c>
      <c r="L59" s="161">
        <v>37266</v>
      </c>
      <c r="M59" s="258">
        <f t="shared" si="5"/>
        <v>0.83359803154009615</v>
      </c>
      <c r="N59" s="163">
        <v>29761</v>
      </c>
      <c r="O59" s="161">
        <v>26234</v>
      </c>
      <c r="P59" s="164">
        <f t="shared" si="6"/>
        <v>0.88148919727159702</v>
      </c>
      <c r="Q59" s="253">
        <f t="shared" si="7"/>
        <v>0.50213366486341182</v>
      </c>
      <c r="R59" s="253">
        <f t="shared" si="8"/>
        <v>0.42052298543874356</v>
      </c>
      <c r="S59" s="254">
        <f t="shared" si="9"/>
        <v>-4.7891165731500873E-2</v>
      </c>
    </row>
    <row r="60" spans="1:19" x14ac:dyDescent="0.25">
      <c r="A60" s="160" t="s">
        <v>158</v>
      </c>
      <c r="B60" s="163">
        <v>5224</v>
      </c>
      <c r="C60" s="161">
        <v>4136</v>
      </c>
      <c r="D60" s="162">
        <f t="shared" si="0"/>
        <v>0.79173047473200608</v>
      </c>
      <c r="E60" s="163">
        <v>4408</v>
      </c>
      <c r="F60" s="161">
        <v>3073</v>
      </c>
      <c r="G60" s="164">
        <f t="shared" si="1"/>
        <v>0.69714156079854805</v>
      </c>
      <c r="H60" s="165">
        <f t="shared" si="2"/>
        <v>0.18511796733212349</v>
      </c>
      <c r="I60" s="165">
        <f t="shared" si="3"/>
        <v>0.34591604295476741</v>
      </c>
      <c r="J60" s="254">
        <f t="shared" si="4"/>
        <v>9.458891393345803E-2</v>
      </c>
      <c r="K60" s="163">
        <v>48848</v>
      </c>
      <c r="L60" s="161">
        <v>36307</v>
      </c>
      <c r="M60" s="258">
        <f t="shared" si="5"/>
        <v>0.74326482148706186</v>
      </c>
      <c r="N60" s="163">
        <v>43797</v>
      </c>
      <c r="O60" s="161">
        <v>30912</v>
      </c>
      <c r="P60" s="164">
        <f t="shared" si="6"/>
        <v>0.70580176724433186</v>
      </c>
      <c r="Q60" s="253">
        <f t="shared" si="7"/>
        <v>0.11532753384935046</v>
      </c>
      <c r="R60" s="253">
        <f t="shared" si="8"/>
        <v>0.17452769151138714</v>
      </c>
      <c r="S60" s="254">
        <f t="shared" si="9"/>
        <v>3.7463054242729998E-2</v>
      </c>
    </row>
    <row r="61" spans="1:19" x14ac:dyDescent="0.25">
      <c r="A61" s="160" t="s">
        <v>254</v>
      </c>
      <c r="B61" s="163">
        <v>4828</v>
      </c>
      <c r="C61" s="161">
        <v>3862</v>
      </c>
      <c r="D61" s="162">
        <f t="shared" si="0"/>
        <v>0.79991714995857499</v>
      </c>
      <c r="E61" s="163">
        <v>4828</v>
      </c>
      <c r="F61" s="161">
        <v>3742</v>
      </c>
      <c r="G61" s="164">
        <f t="shared" si="1"/>
        <v>0.77506213753106878</v>
      </c>
      <c r="H61" s="165">
        <f t="shared" si="2"/>
        <v>0</v>
      </c>
      <c r="I61" s="165">
        <f t="shared" si="3"/>
        <v>3.2068412613575736E-2</v>
      </c>
      <c r="J61" s="254">
        <f t="shared" si="4"/>
        <v>2.4855012427506207E-2</v>
      </c>
      <c r="K61" s="163">
        <v>53994</v>
      </c>
      <c r="L61" s="161">
        <v>44291</v>
      </c>
      <c r="M61" s="258">
        <f t="shared" si="5"/>
        <v>0.82029484757565652</v>
      </c>
      <c r="N61" s="163">
        <v>53108</v>
      </c>
      <c r="O61" s="161">
        <v>41608</v>
      </c>
      <c r="P61" s="164">
        <f t="shared" si="6"/>
        <v>0.78346011900278678</v>
      </c>
      <c r="Q61" s="253">
        <f t="shared" si="7"/>
        <v>1.6682985614220103E-2</v>
      </c>
      <c r="R61" s="253">
        <f t="shared" si="8"/>
        <v>6.4482791770813286E-2</v>
      </c>
      <c r="S61" s="254">
        <f t="shared" si="9"/>
        <v>3.6834728572869735E-2</v>
      </c>
    </row>
    <row r="62" spans="1:19" x14ac:dyDescent="0.25">
      <c r="A62" s="160" t="s">
        <v>311</v>
      </c>
      <c r="B62" s="163">
        <v>4800</v>
      </c>
      <c r="C62" s="161">
        <v>4542</v>
      </c>
      <c r="D62" s="162">
        <f t="shared" si="0"/>
        <v>0.94625000000000004</v>
      </c>
      <c r="E62" s="163">
        <v>3000</v>
      </c>
      <c r="F62" s="161">
        <v>2458</v>
      </c>
      <c r="G62" s="164">
        <f t="shared" si="1"/>
        <v>0.81933333333333336</v>
      </c>
      <c r="H62" s="165">
        <f t="shared" si="2"/>
        <v>0.60000000000000009</v>
      </c>
      <c r="I62" s="165">
        <f t="shared" si="3"/>
        <v>0.84784377542717659</v>
      </c>
      <c r="J62" s="254">
        <f t="shared" si="4"/>
        <v>0.12691666666666668</v>
      </c>
      <c r="K62" s="163">
        <v>25348</v>
      </c>
      <c r="L62" s="161">
        <v>23152</v>
      </c>
      <c r="M62" s="258">
        <f t="shared" si="5"/>
        <v>0.9133659460312451</v>
      </c>
      <c r="N62" s="163">
        <v>32418</v>
      </c>
      <c r="O62" s="161">
        <v>26289</v>
      </c>
      <c r="P62" s="164">
        <f t="shared" si="6"/>
        <v>0.81093836757357018</v>
      </c>
      <c r="Q62" s="253">
        <f t="shared" si="7"/>
        <v>-0.2180887161453513</v>
      </c>
      <c r="R62" s="253">
        <f t="shared" si="8"/>
        <v>-0.11932747536992661</v>
      </c>
      <c r="S62" s="254">
        <f t="shared" si="9"/>
        <v>0.10242757845767492</v>
      </c>
    </row>
    <row r="63" spans="1:19" x14ac:dyDescent="0.25">
      <c r="A63" s="160" t="s">
        <v>255</v>
      </c>
      <c r="B63" s="163">
        <v>4638</v>
      </c>
      <c r="C63" s="161">
        <v>3696</v>
      </c>
      <c r="D63" s="162">
        <f t="shared" si="0"/>
        <v>0.79689521345407499</v>
      </c>
      <c r="E63" s="163">
        <v>4358</v>
      </c>
      <c r="F63" s="161">
        <v>3459</v>
      </c>
      <c r="G63" s="164">
        <f t="shared" si="1"/>
        <v>0.79371271225332718</v>
      </c>
      <c r="H63" s="165">
        <f t="shared" si="2"/>
        <v>6.4249655805415307E-2</v>
      </c>
      <c r="I63" s="165">
        <f t="shared" si="3"/>
        <v>6.851691240242852E-2</v>
      </c>
      <c r="J63" s="254">
        <f t="shared" si="4"/>
        <v>3.1825012007478115E-3</v>
      </c>
      <c r="K63" s="163">
        <v>47642</v>
      </c>
      <c r="L63" s="161">
        <v>38549</v>
      </c>
      <c r="M63" s="259">
        <f t="shared" si="5"/>
        <v>0.80913899500440789</v>
      </c>
      <c r="N63" s="163">
        <v>38440</v>
      </c>
      <c r="O63" s="161">
        <v>30019</v>
      </c>
      <c r="P63" s="164">
        <f t="shared" si="6"/>
        <v>0.7809313215400624</v>
      </c>
      <c r="Q63" s="253">
        <f t="shared" si="7"/>
        <v>0.23938605619146713</v>
      </c>
      <c r="R63" s="253">
        <f t="shared" si="8"/>
        <v>0.28415336953262926</v>
      </c>
      <c r="S63" s="254">
        <f t="shared" si="9"/>
        <v>2.8207673464345495E-2</v>
      </c>
    </row>
    <row r="64" spans="1:19" x14ac:dyDescent="0.25">
      <c r="A64" s="160" t="s">
        <v>169</v>
      </c>
      <c r="B64" s="163">
        <v>4559</v>
      </c>
      <c r="C64" s="161">
        <v>3461</v>
      </c>
      <c r="D64" s="162">
        <f t="shared" si="0"/>
        <v>0.75915771002412813</v>
      </c>
      <c r="E64" s="163">
        <v>2887</v>
      </c>
      <c r="F64" s="161">
        <v>1873</v>
      </c>
      <c r="G64" s="164">
        <f t="shared" si="1"/>
        <v>0.64877034984412885</v>
      </c>
      <c r="H64" s="165">
        <f t="shared" si="2"/>
        <v>0.57914790439903019</v>
      </c>
      <c r="I64" s="165">
        <f t="shared" si="3"/>
        <v>0.84783769353977578</v>
      </c>
      <c r="J64" s="254">
        <f t="shared" si="4"/>
        <v>0.11038736017999928</v>
      </c>
      <c r="K64" s="163">
        <v>51888</v>
      </c>
      <c r="L64" s="161">
        <v>31963</v>
      </c>
      <c r="M64" s="259">
        <f t="shared" si="5"/>
        <v>0.61599984582176992</v>
      </c>
      <c r="N64" s="163">
        <v>32135</v>
      </c>
      <c r="O64" s="161">
        <v>19474</v>
      </c>
      <c r="P64" s="164">
        <f t="shared" si="6"/>
        <v>0.60600591255640268</v>
      </c>
      <c r="Q64" s="253">
        <f t="shared" si="7"/>
        <v>0.61468803485296397</v>
      </c>
      <c r="R64" s="253">
        <f t="shared" si="8"/>
        <v>0.64131662729793582</v>
      </c>
      <c r="S64" s="254">
        <f t="shared" si="9"/>
        <v>9.9939332653672386E-3</v>
      </c>
    </row>
    <row r="65" spans="1:19" x14ac:dyDescent="0.25">
      <c r="A65" s="160" t="s">
        <v>168</v>
      </c>
      <c r="B65" s="163">
        <v>3808</v>
      </c>
      <c r="C65" s="161">
        <v>2797</v>
      </c>
      <c r="D65" s="162">
        <f t="shared" si="0"/>
        <v>0.73450630252100846</v>
      </c>
      <c r="E65" s="163">
        <v>6240</v>
      </c>
      <c r="F65" s="161">
        <v>3453</v>
      </c>
      <c r="G65" s="164">
        <f t="shared" si="1"/>
        <v>0.55336538461538465</v>
      </c>
      <c r="H65" s="165">
        <f t="shared" si="2"/>
        <v>-0.38974358974358969</v>
      </c>
      <c r="I65" s="165">
        <f t="shared" si="3"/>
        <v>-0.18997972777295102</v>
      </c>
      <c r="J65" s="254">
        <f t="shared" si="4"/>
        <v>0.18114091790562381</v>
      </c>
      <c r="K65" s="163">
        <v>57678</v>
      </c>
      <c r="L65" s="161">
        <v>41890</v>
      </c>
      <c r="M65" s="259">
        <f t="shared" si="5"/>
        <v>0.72627344914872216</v>
      </c>
      <c r="N65" s="163">
        <v>6796</v>
      </c>
      <c r="O65" s="161">
        <v>3651</v>
      </c>
      <c r="P65" s="164">
        <f t="shared" si="6"/>
        <v>0.5372277810476751</v>
      </c>
      <c r="Q65" s="253">
        <f t="shared" si="7"/>
        <v>7.4870512065921133</v>
      </c>
      <c r="R65" s="253">
        <f t="shared" si="8"/>
        <v>10.473568885236922</v>
      </c>
      <c r="S65" s="254">
        <f t="shared" si="9"/>
        <v>0.18904566810104706</v>
      </c>
    </row>
    <row r="66" spans="1:19" x14ac:dyDescent="0.25">
      <c r="A66" s="160" t="s">
        <v>257</v>
      </c>
      <c r="B66" s="163">
        <v>3681</v>
      </c>
      <c r="C66" s="161">
        <v>2517</v>
      </c>
      <c r="D66" s="162">
        <f t="shared" si="0"/>
        <v>0.68378158109209453</v>
      </c>
      <c r="E66" s="163">
        <v>4054</v>
      </c>
      <c r="F66" s="161">
        <v>2676</v>
      </c>
      <c r="G66" s="164">
        <f t="shared" si="1"/>
        <v>0.66008880118401581</v>
      </c>
      <c r="H66" s="165">
        <f t="shared" si="2"/>
        <v>-9.200789343857918E-2</v>
      </c>
      <c r="I66" s="165">
        <f t="shared" si="3"/>
        <v>-5.94170403587444E-2</v>
      </c>
      <c r="J66" s="254">
        <f t="shared" si="4"/>
        <v>2.369277990807872E-2</v>
      </c>
      <c r="K66" s="163">
        <v>41205</v>
      </c>
      <c r="L66" s="161">
        <v>27544</v>
      </c>
      <c r="M66" s="259">
        <f t="shared" si="5"/>
        <v>0.66846256522266712</v>
      </c>
      <c r="N66" s="163">
        <v>39974</v>
      </c>
      <c r="O66" s="161">
        <v>24012</v>
      </c>
      <c r="P66" s="164">
        <f t="shared" si="6"/>
        <v>0.60069044879171463</v>
      </c>
      <c r="Q66" s="253">
        <f t="shared" si="7"/>
        <v>3.0795016760894578E-2</v>
      </c>
      <c r="R66" s="253">
        <f t="shared" si="8"/>
        <v>0.14709312010661346</v>
      </c>
      <c r="S66" s="254">
        <f t="shared" si="9"/>
        <v>6.7772116430952489E-2</v>
      </c>
    </row>
    <row r="67" spans="1:19" x14ac:dyDescent="0.25">
      <c r="A67" s="160" t="s">
        <v>258</v>
      </c>
      <c r="B67" s="163">
        <v>3629</v>
      </c>
      <c r="C67" s="161">
        <v>3392</v>
      </c>
      <c r="D67" s="162">
        <f t="shared" si="0"/>
        <v>0.93469275282446951</v>
      </c>
      <c r="E67" s="163">
        <v>2704</v>
      </c>
      <c r="F67" s="161">
        <v>2338</v>
      </c>
      <c r="G67" s="164">
        <f t="shared" si="1"/>
        <v>0.86464497041420119</v>
      </c>
      <c r="H67" s="165">
        <f t="shared" si="2"/>
        <v>0.34208579881656798</v>
      </c>
      <c r="I67" s="165">
        <f t="shared" si="3"/>
        <v>0.45081266039349877</v>
      </c>
      <c r="J67" s="254">
        <f t="shared" si="4"/>
        <v>7.0047782410268322E-2</v>
      </c>
      <c r="K67" s="163">
        <v>37774</v>
      </c>
      <c r="L67" s="161">
        <v>33893</v>
      </c>
      <c r="M67" s="259">
        <f t="shared" si="5"/>
        <v>0.89725737279610318</v>
      </c>
      <c r="N67" s="163">
        <v>35047</v>
      </c>
      <c r="O67" s="161">
        <v>28562</v>
      </c>
      <c r="P67" s="164">
        <f t="shared" si="6"/>
        <v>0.81496276428795622</v>
      </c>
      <c r="Q67" s="253">
        <f t="shared" si="7"/>
        <v>7.7809798270893404E-2</v>
      </c>
      <c r="R67" s="253">
        <f t="shared" si="8"/>
        <v>0.18664659337581413</v>
      </c>
      <c r="S67" s="254">
        <f t="shared" si="9"/>
        <v>8.229460850814696E-2</v>
      </c>
    </row>
    <row r="68" spans="1:19" x14ac:dyDescent="0.25">
      <c r="A68" s="160" t="s">
        <v>157</v>
      </c>
      <c r="B68" s="163">
        <v>3580</v>
      </c>
      <c r="C68" s="161">
        <v>2589</v>
      </c>
      <c r="D68" s="162">
        <f t="shared" si="0"/>
        <v>0.72318435754189947</v>
      </c>
      <c r="E68" s="163">
        <v>9044</v>
      </c>
      <c r="F68" s="161">
        <v>7350</v>
      </c>
      <c r="G68" s="164">
        <f t="shared" si="1"/>
        <v>0.81269349845201233</v>
      </c>
      <c r="H68" s="165">
        <f t="shared" si="2"/>
        <v>-0.60415745245466601</v>
      </c>
      <c r="I68" s="165">
        <f t="shared" si="3"/>
        <v>-0.64775510204081632</v>
      </c>
      <c r="J68" s="254">
        <f t="shared" si="4"/>
        <v>-8.9509140910112861E-2</v>
      </c>
      <c r="K68" s="163">
        <v>65982</v>
      </c>
      <c r="L68" s="161">
        <v>55136</v>
      </c>
      <c r="M68" s="259">
        <f t="shared" si="5"/>
        <v>0.8356218362583735</v>
      </c>
      <c r="N68" s="163">
        <v>59115</v>
      </c>
      <c r="O68" s="161">
        <v>50486</v>
      </c>
      <c r="P68" s="164">
        <f t="shared" si="6"/>
        <v>0.85403027996278436</v>
      </c>
      <c r="Q68" s="253">
        <f t="shared" si="7"/>
        <v>0.11616341030195376</v>
      </c>
      <c r="R68" s="253">
        <f t="shared" si="8"/>
        <v>9.2104741908648036E-2</v>
      </c>
      <c r="S68" s="254">
        <f t="shared" si="9"/>
        <v>-1.840844370441086E-2</v>
      </c>
    </row>
    <row r="69" spans="1:19" x14ac:dyDescent="0.25">
      <c r="A69" s="160" t="s">
        <v>263</v>
      </c>
      <c r="B69" s="163">
        <v>3130</v>
      </c>
      <c r="C69" s="161">
        <v>2940</v>
      </c>
      <c r="D69" s="162">
        <f t="shared" si="0"/>
        <v>0.93929712460063897</v>
      </c>
      <c r="E69" s="163">
        <v>2785</v>
      </c>
      <c r="F69" s="161">
        <v>2451</v>
      </c>
      <c r="G69" s="164">
        <f t="shared" si="1"/>
        <v>0.8800718132854578</v>
      </c>
      <c r="H69" s="165">
        <f t="shared" si="2"/>
        <v>0.12387791741472176</v>
      </c>
      <c r="I69" s="165">
        <f t="shared" si="3"/>
        <v>0.19951040391676877</v>
      </c>
      <c r="J69" s="254">
        <f t="shared" si="4"/>
        <v>5.9225311315181162E-2</v>
      </c>
      <c r="K69" s="163">
        <v>33738</v>
      </c>
      <c r="L69" s="161">
        <v>29039</v>
      </c>
      <c r="M69" s="259">
        <f t="shared" si="5"/>
        <v>0.86072084889442169</v>
      </c>
      <c r="N69" s="163">
        <v>32211</v>
      </c>
      <c r="O69" s="161">
        <v>26339</v>
      </c>
      <c r="P69" s="164">
        <f t="shared" si="6"/>
        <v>0.81770202725776908</v>
      </c>
      <c r="Q69" s="253">
        <f t="shared" si="7"/>
        <v>4.7406165595603955E-2</v>
      </c>
      <c r="R69" s="253">
        <f t="shared" si="8"/>
        <v>0.10250958654466769</v>
      </c>
      <c r="S69" s="254">
        <f t="shared" si="9"/>
        <v>4.3018821636652604E-2</v>
      </c>
    </row>
    <row r="70" spans="1:19" x14ac:dyDescent="0.25">
      <c r="A70" s="160" t="s">
        <v>264</v>
      </c>
      <c r="B70" s="163">
        <v>3024</v>
      </c>
      <c r="C70" s="161">
        <v>2148</v>
      </c>
      <c r="D70" s="162">
        <f t="shared" si="0"/>
        <v>0.71031746031746035</v>
      </c>
      <c r="E70" s="163">
        <v>0</v>
      </c>
      <c r="F70" s="161">
        <v>0</v>
      </c>
      <c r="G70" s="164" t="str">
        <f t="shared" si="1"/>
        <v/>
      </c>
      <c r="H70" s="165" t="str">
        <f t="shared" si="2"/>
        <v/>
      </c>
      <c r="I70" s="165" t="str">
        <f t="shared" si="3"/>
        <v/>
      </c>
      <c r="J70" s="254" t="str">
        <f t="shared" si="4"/>
        <v/>
      </c>
      <c r="K70" s="163">
        <v>14348</v>
      </c>
      <c r="L70" s="161">
        <v>11191</v>
      </c>
      <c r="M70" s="259">
        <f t="shared" si="5"/>
        <v>0.77996933370504595</v>
      </c>
      <c r="N70" s="163">
        <v>0</v>
      </c>
      <c r="O70" s="161">
        <v>0</v>
      </c>
      <c r="P70" s="164" t="str">
        <f t="shared" si="6"/>
        <v/>
      </c>
      <c r="Q70" s="253" t="str">
        <f t="shared" si="7"/>
        <v/>
      </c>
      <c r="R70" s="253" t="str">
        <f t="shared" si="8"/>
        <v/>
      </c>
      <c r="S70" s="254" t="str">
        <f t="shared" si="9"/>
        <v/>
      </c>
    </row>
    <row r="71" spans="1:19" x14ac:dyDescent="0.25">
      <c r="A71" s="160" t="s">
        <v>259</v>
      </c>
      <c r="B71" s="163">
        <v>2938</v>
      </c>
      <c r="C71" s="161">
        <v>1759</v>
      </c>
      <c r="D71" s="162">
        <f t="shared" si="0"/>
        <v>0.59870660313138191</v>
      </c>
      <c r="E71" s="163">
        <v>2346</v>
      </c>
      <c r="F71" s="161">
        <v>1425</v>
      </c>
      <c r="G71" s="164">
        <f t="shared" si="1"/>
        <v>0.60741687979539638</v>
      </c>
      <c r="H71" s="165">
        <f t="shared" si="2"/>
        <v>0.25234441602728053</v>
      </c>
      <c r="I71" s="165">
        <f t="shared" si="3"/>
        <v>0.23438596491228081</v>
      </c>
      <c r="J71" s="254">
        <f t="shared" si="4"/>
        <v>-8.7102766640144713E-3</v>
      </c>
      <c r="K71" s="163">
        <v>37718</v>
      </c>
      <c r="L71" s="161">
        <v>20177</v>
      </c>
      <c r="M71" s="259">
        <f t="shared" si="5"/>
        <v>0.53494352828888059</v>
      </c>
      <c r="N71" s="163">
        <v>25266</v>
      </c>
      <c r="O71" s="161">
        <v>14762</v>
      </c>
      <c r="P71" s="164">
        <f t="shared" si="6"/>
        <v>0.58426343703000083</v>
      </c>
      <c r="Q71" s="253">
        <f t="shared" si="7"/>
        <v>0.49283622259162518</v>
      </c>
      <c r="R71" s="253">
        <f t="shared" si="8"/>
        <v>0.36682021406313514</v>
      </c>
      <c r="S71" s="254">
        <f t="shared" si="9"/>
        <v>-4.9319908741120244E-2</v>
      </c>
    </row>
    <row r="72" spans="1:19" x14ac:dyDescent="0.25">
      <c r="A72" s="160" t="s">
        <v>261</v>
      </c>
      <c r="B72" s="163">
        <v>2894</v>
      </c>
      <c r="C72" s="161">
        <v>2312</v>
      </c>
      <c r="D72" s="162">
        <f t="shared" si="0"/>
        <v>0.79889426399447128</v>
      </c>
      <c r="E72" s="163">
        <v>2640</v>
      </c>
      <c r="F72" s="161">
        <v>2034</v>
      </c>
      <c r="G72" s="164">
        <f t="shared" si="1"/>
        <v>0.7704545454545455</v>
      </c>
      <c r="H72" s="165">
        <f t="shared" si="2"/>
        <v>9.6212121212121193E-2</v>
      </c>
      <c r="I72" s="165">
        <f t="shared" si="3"/>
        <v>0.13667649950835781</v>
      </c>
      <c r="J72" s="254">
        <f t="shared" si="4"/>
        <v>2.8439718539925773E-2</v>
      </c>
      <c r="K72" s="163">
        <v>31374</v>
      </c>
      <c r="L72" s="161">
        <v>23389</v>
      </c>
      <c r="M72" s="259">
        <f t="shared" si="5"/>
        <v>0.74548989609230576</v>
      </c>
      <c r="N72" s="163">
        <v>30594</v>
      </c>
      <c r="O72" s="161">
        <v>20737</v>
      </c>
      <c r="P72" s="164">
        <f t="shared" si="6"/>
        <v>0.67781264300189581</v>
      </c>
      <c r="Q72" s="253">
        <f t="shared" si="7"/>
        <v>2.5495195136301163E-2</v>
      </c>
      <c r="R72" s="253">
        <f t="shared" si="8"/>
        <v>0.1278873511115397</v>
      </c>
      <c r="S72" s="254">
        <f t="shared" si="9"/>
        <v>6.767725309040995E-2</v>
      </c>
    </row>
    <row r="73" spans="1:19" x14ac:dyDescent="0.25">
      <c r="A73" s="160" t="s">
        <v>262</v>
      </c>
      <c r="B73" s="163">
        <v>2880</v>
      </c>
      <c r="C73" s="161">
        <v>2545</v>
      </c>
      <c r="D73" s="162">
        <f t="shared" ref="D73:D136" si="10">IFERROR(C73/B73,"")</f>
        <v>0.88368055555555558</v>
      </c>
      <c r="E73" s="163">
        <v>3064</v>
      </c>
      <c r="F73" s="161">
        <v>2649</v>
      </c>
      <c r="G73" s="164">
        <f t="shared" ref="G73:G136" si="11">IFERROR(F73/E73,"")</f>
        <v>0.86455613577023493</v>
      </c>
      <c r="H73" s="165">
        <f t="shared" ref="H73:H136" si="12">IFERROR(B73/E73-1,"")</f>
        <v>-6.0052219321148792E-2</v>
      </c>
      <c r="I73" s="165">
        <f t="shared" ref="I73:I136" si="13">IFERROR(C73/F73-1,"")</f>
        <v>-3.9260098150245337E-2</v>
      </c>
      <c r="J73" s="254">
        <f t="shared" ref="J73:J136" si="14">IFERROR(D73-G73,"")</f>
        <v>1.9124419785320645E-2</v>
      </c>
      <c r="K73" s="163">
        <v>32502</v>
      </c>
      <c r="L73" s="161">
        <v>27779</v>
      </c>
      <c r="M73" s="259">
        <f t="shared" ref="M73:M136" si="15">IFERROR(L73/K73,"")</f>
        <v>0.85468586548520087</v>
      </c>
      <c r="N73" s="163">
        <v>37716</v>
      </c>
      <c r="O73" s="161">
        <v>30371</v>
      </c>
      <c r="P73" s="164">
        <f t="shared" ref="P73:P136" si="16">IFERROR(O73/N73,"")</f>
        <v>0.80525506416375014</v>
      </c>
      <c r="Q73" s="253">
        <f t="shared" ref="Q73:Q136" si="17">IFERROR(K73/N73-1,"")</f>
        <v>-0.13824371619471842</v>
      </c>
      <c r="R73" s="253">
        <f t="shared" ref="R73:R136" si="18">IFERROR(L73/O73-1,"")</f>
        <v>-8.5344572124724238E-2</v>
      </c>
      <c r="S73" s="254">
        <f t="shared" ref="S73:S136" si="19">IFERROR(M73-P73,"")</f>
        <v>4.9430801321450724E-2</v>
      </c>
    </row>
    <row r="74" spans="1:19" x14ac:dyDescent="0.25">
      <c r="A74" s="160" t="s">
        <v>265</v>
      </c>
      <c r="B74" s="163">
        <v>2848</v>
      </c>
      <c r="C74" s="161">
        <v>2328</v>
      </c>
      <c r="D74" s="162">
        <f t="shared" si="10"/>
        <v>0.81741573033707871</v>
      </c>
      <c r="E74" s="163">
        <v>3509</v>
      </c>
      <c r="F74" s="161">
        <v>2622</v>
      </c>
      <c r="G74" s="164">
        <f t="shared" si="11"/>
        <v>0.74722143060701052</v>
      </c>
      <c r="H74" s="165">
        <f t="shared" si="12"/>
        <v>-0.18837275577087487</v>
      </c>
      <c r="I74" s="165">
        <f t="shared" si="13"/>
        <v>-0.11212814645308922</v>
      </c>
      <c r="J74" s="254">
        <f t="shared" si="14"/>
        <v>7.0194299730068188E-2</v>
      </c>
      <c r="K74" s="163">
        <v>35643</v>
      </c>
      <c r="L74" s="161">
        <v>27002</v>
      </c>
      <c r="M74" s="259">
        <f t="shared" si="15"/>
        <v>0.75756810593945512</v>
      </c>
      <c r="N74" s="163">
        <v>47714</v>
      </c>
      <c r="O74" s="161">
        <v>32447</v>
      </c>
      <c r="P74" s="164">
        <f t="shared" si="16"/>
        <v>0.68003101814980926</v>
      </c>
      <c r="Q74" s="253">
        <f t="shared" si="17"/>
        <v>-0.25298654482960981</v>
      </c>
      <c r="R74" s="253">
        <f t="shared" si="18"/>
        <v>-0.16781212438746262</v>
      </c>
      <c r="S74" s="254">
        <f t="shared" si="19"/>
        <v>7.7537087789645853E-2</v>
      </c>
    </row>
    <row r="75" spans="1:19" x14ac:dyDescent="0.25">
      <c r="A75" s="160" t="s">
        <v>266</v>
      </c>
      <c r="B75" s="163">
        <v>2762</v>
      </c>
      <c r="C75" s="161">
        <v>2175</v>
      </c>
      <c r="D75" s="162">
        <f t="shared" si="10"/>
        <v>0.78747284576393917</v>
      </c>
      <c r="E75" s="163">
        <v>1250</v>
      </c>
      <c r="F75" s="161">
        <v>1163</v>
      </c>
      <c r="G75" s="164">
        <f t="shared" si="11"/>
        <v>0.9304</v>
      </c>
      <c r="H75" s="165">
        <f t="shared" si="12"/>
        <v>1.2096</v>
      </c>
      <c r="I75" s="165">
        <f t="shared" si="13"/>
        <v>0.87016337059329318</v>
      </c>
      <c r="J75" s="254">
        <f t="shared" si="14"/>
        <v>-0.14292715423606084</v>
      </c>
      <c r="K75" s="163">
        <v>31390</v>
      </c>
      <c r="L75" s="161">
        <v>23976</v>
      </c>
      <c r="M75" s="259">
        <f t="shared" si="15"/>
        <v>0.76381013061484548</v>
      </c>
      <c r="N75" s="163">
        <v>13679</v>
      </c>
      <c r="O75" s="161">
        <v>11900</v>
      </c>
      <c r="P75" s="164">
        <f t="shared" si="16"/>
        <v>0.86994663352584256</v>
      </c>
      <c r="Q75" s="253">
        <f t="shared" si="17"/>
        <v>1.2947583887711089</v>
      </c>
      <c r="R75" s="253">
        <f t="shared" si="18"/>
        <v>1.0147899159663867</v>
      </c>
      <c r="S75" s="254">
        <f t="shared" si="19"/>
        <v>-0.10613650291099708</v>
      </c>
    </row>
    <row r="76" spans="1:19" x14ac:dyDescent="0.25">
      <c r="A76" s="160" t="s">
        <v>267</v>
      </c>
      <c r="B76" s="163">
        <v>2762</v>
      </c>
      <c r="C76" s="161">
        <v>1828</v>
      </c>
      <c r="D76" s="162">
        <f t="shared" si="10"/>
        <v>0.66183924692251994</v>
      </c>
      <c r="E76" s="163">
        <v>2697</v>
      </c>
      <c r="F76" s="161">
        <v>2042</v>
      </c>
      <c r="G76" s="164">
        <f t="shared" si="11"/>
        <v>0.75713756025213197</v>
      </c>
      <c r="H76" s="165">
        <f t="shared" si="12"/>
        <v>2.4100852799406658E-2</v>
      </c>
      <c r="I76" s="165">
        <f t="shared" si="13"/>
        <v>-0.10479921645445645</v>
      </c>
      <c r="J76" s="254">
        <f t="shared" si="14"/>
        <v>-9.5298313329612028E-2</v>
      </c>
      <c r="K76" s="163">
        <v>29409</v>
      </c>
      <c r="L76" s="161">
        <v>19668</v>
      </c>
      <c r="M76" s="259">
        <f t="shared" si="15"/>
        <v>0.66877486483729476</v>
      </c>
      <c r="N76" s="163">
        <v>14978</v>
      </c>
      <c r="O76" s="161">
        <v>12025</v>
      </c>
      <c r="P76" s="164">
        <f t="shared" si="16"/>
        <v>0.80284417145146214</v>
      </c>
      <c r="Q76" s="253">
        <f t="shared" si="17"/>
        <v>0.96347977032981702</v>
      </c>
      <c r="R76" s="253">
        <f t="shared" si="18"/>
        <v>0.63559251559251551</v>
      </c>
      <c r="S76" s="254">
        <f t="shared" si="19"/>
        <v>-0.13406930661416738</v>
      </c>
    </row>
    <row r="77" spans="1:19" x14ac:dyDescent="0.25">
      <c r="A77" s="160" t="s">
        <v>268</v>
      </c>
      <c r="B77" s="163">
        <v>2698</v>
      </c>
      <c r="C77" s="161">
        <v>1820</v>
      </c>
      <c r="D77" s="162">
        <f t="shared" si="10"/>
        <v>0.67457375833951072</v>
      </c>
      <c r="E77" s="163">
        <v>2125</v>
      </c>
      <c r="F77" s="161">
        <v>1355</v>
      </c>
      <c r="G77" s="164">
        <f t="shared" si="11"/>
        <v>0.63764705882352946</v>
      </c>
      <c r="H77" s="165">
        <f t="shared" si="12"/>
        <v>0.26964705882352935</v>
      </c>
      <c r="I77" s="165">
        <f t="shared" si="13"/>
        <v>0.34317343173431736</v>
      </c>
      <c r="J77" s="254">
        <f t="shared" si="14"/>
        <v>3.6926699515981265E-2</v>
      </c>
      <c r="K77" s="163">
        <v>30398</v>
      </c>
      <c r="L77" s="161">
        <v>19681</v>
      </c>
      <c r="M77" s="259">
        <f t="shared" si="15"/>
        <v>0.64744391078360419</v>
      </c>
      <c r="N77" s="163">
        <v>20281</v>
      </c>
      <c r="O77" s="161">
        <v>12320</v>
      </c>
      <c r="P77" s="164">
        <f t="shared" si="16"/>
        <v>0.60746511513238988</v>
      </c>
      <c r="Q77" s="253">
        <f t="shared" si="17"/>
        <v>0.49884128001577821</v>
      </c>
      <c r="R77" s="253">
        <f t="shared" si="18"/>
        <v>0.5974837662337662</v>
      </c>
      <c r="S77" s="254">
        <f t="shared" si="19"/>
        <v>3.9978795651214316E-2</v>
      </c>
    </row>
    <row r="78" spans="1:19" x14ac:dyDescent="0.25">
      <c r="A78" s="160" t="s">
        <v>270</v>
      </c>
      <c r="B78" s="163">
        <v>2684</v>
      </c>
      <c r="C78" s="161">
        <v>1951</v>
      </c>
      <c r="D78" s="162">
        <f t="shared" si="10"/>
        <v>0.72690014903129663</v>
      </c>
      <c r="E78" s="163">
        <v>2582</v>
      </c>
      <c r="F78" s="161">
        <v>1917</v>
      </c>
      <c r="G78" s="164">
        <f t="shared" si="11"/>
        <v>0.74244771494965145</v>
      </c>
      <c r="H78" s="165">
        <f t="shared" si="12"/>
        <v>3.9504260263361735E-2</v>
      </c>
      <c r="I78" s="165">
        <f t="shared" si="13"/>
        <v>1.7736045905059949E-2</v>
      </c>
      <c r="J78" s="254">
        <f t="shared" si="14"/>
        <v>-1.5547565918354822E-2</v>
      </c>
      <c r="K78" s="163">
        <v>30112</v>
      </c>
      <c r="L78" s="161">
        <v>20291</v>
      </c>
      <c r="M78" s="259">
        <f t="shared" si="15"/>
        <v>0.67385095642933046</v>
      </c>
      <c r="N78" s="163">
        <v>23868</v>
      </c>
      <c r="O78" s="161">
        <v>15861</v>
      </c>
      <c r="P78" s="164">
        <f t="shared" si="16"/>
        <v>0.6645299145299145</v>
      </c>
      <c r="Q78" s="253">
        <f t="shared" si="17"/>
        <v>0.26160549689961465</v>
      </c>
      <c r="R78" s="253">
        <f t="shared" si="18"/>
        <v>0.27930143118340589</v>
      </c>
      <c r="S78" s="254">
        <f t="shared" si="19"/>
        <v>9.3210418994159605E-3</v>
      </c>
    </row>
    <row r="79" spans="1:19" x14ac:dyDescent="0.25">
      <c r="A79" s="160" t="s">
        <v>269</v>
      </c>
      <c r="B79" s="163">
        <v>2646</v>
      </c>
      <c r="C79" s="161">
        <v>1845</v>
      </c>
      <c r="D79" s="162">
        <f t="shared" si="10"/>
        <v>0.69727891156462585</v>
      </c>
      <c r="E79" s="163">
        <v>2482</v>
      </c>
      <c r="F79" s="161">
        <v>1833</v>
      </c>
      <c r="G79" s="164">
        <f t="shared" si="11"/>
        <v>0.73851732473811438</v>
      </c>
      <c r="H79" s="165">
        <f t="shared" si="12"/>
        <v>6.6075745366639849E-2</v>
      </c>
      <c r="I79" s="165">
        <f t="shared" si="13"/>
        <v>6.5466448445172798E-3</v>
      </c>
      <c r="J79" s="254">
        <f t="shared" si="14"/>
        <v>-4.1238413173488531E-2</v>
      </c>
      <c r="K79" s="163">
        <v>30536</v>
      </c>
      <c r="L79" s="161">
        <v>22387</v>
      </c>
      <c r="M79" s="259">
        <f t="shared" si="15"/>
        <v>0.73313466072832068</v>
      </c>
      <c r="N79" s="163">
        <v>27485</v>
      </c>
      <c r="O79" s="161">
        <v>19581</v>
      </c>
      <c r="P79" s="164">
        <f t="shared" si="16"/>
        <v>0.71242495906858283</v>
      </c>
      <c r="Q79" s="253">
        <f t="shared" si="17"/>
        <v>0.11100600327451327</v>
      </c>
      <c r="R79" s="253">
        <f t="shared" si="18"/>
        <v>0.14330218068535827</v>
      </c>
      <c r="S79" s="254">
        <f t="shared" si="19"/>
        <v>2.0709701659737845E-2</v>
      </c>
    </row>
    <row r="80" spans="1:19" x14ac:dyDescent="0.25">
      <c r="A80" s="160" t="s">
        <v>260</v>
      </c>
      <c r="B80" s="163">
        <v>2632</v>
      </c>
      <c r="C80" s="161">
        <v>1701</v>
      </c>
      <c r="D80" s="162">
        <f t="shared" si="10"/>
        <v>0.64627659574468088</v>
      </c>
      <c r="E80" s="163">
        <v>144</v>
      </c>
      <c r="F80" s="161">
        <v>144</v>
      </c>
      <c r="G80" s="164">
        <f t="shared" si="11"/>
        <v>1</v>
      </c>
      <c r="H80" s="165">
        <f t="shared" si="12"/>
        <v>17.277777777777779</v>
      </c>
      <c r="I80" s="165">
        <f t="shared" si="13"/>
        <v>10.8125</v>
      </c>
      <c r="J80" s="254">
        <f t="shared" si="14"/>
        <v>-0.35372340425531912</v>
      </c>
      <c r="K80" s="163">
        <v>19536</v>
      </c>
      <c r="L80" s="161">
        <v>11233</v>
      </c>
      <c r="M80" s="259">
        <f t="shared" si="15"/>
        <v>0.57498976248976252</v>
      </c>
      <c r="N80" s="163">
        <v>318</v>
      </c>
      <c r="O80" s="161">
        <v>256</v>
      </c>
      <c r="P80" s="164">
        <f t="shared" si="16"/>
        <v>0.80503144654088055</v>
      </c>
      <c r="Q80" s="253">
        <f t="shared" si="17"/>
        <v>60.433962264150942</v>
      </c>
      <c r="R80" s="253">
        <f t="shared" si="18"/>
        <v>42.87890625</v>
      </c>
      <c r="S80" s="254">
        <f t="shared" si="19"/>
        <v>-0.23004168405111802</v>
      </c>
    </row>
    <row r="81" spans="1:19" x14ac:dyDescent="0.25">
      <c r="A81" s="160" t="s">
        <v>273</v>
      </c>
      <c r="B81" s="163">
        <v>2622</v>
      </c>
      <c r="C81" s="161">
        <v>1936</v>
      </c>
      <c r="D81" s="162">
        <f t="shared" si="10"/>
        <v>0.73836765827612505</v>
      </c>
      <c r="E81" s="163">
        <v>1333</v>
      </c>
      <c r="F81" s="161">
        <v>921</v>
      </c>
      <c r="G81" s="164">
        <f t="shared" si="11"/>
        <v>0.69092273068267063</v>
      </c>
      <c r="H81" s="165">
        <f t="shared" si="12"/>
        <v>0.96699174793698428</v>
      </c>
      <c r="I81" s="165">
        <f t="shared" si="13"/>
        <v>1.1020629750271445</v>
      </c>
      <c r="J81" s="254">
        <f t="shared" si="14"/>
        <v>4.7444927593454422E-2</v>
      </c>
      <c r="K81" s="163">
        <v>22455</v>
      </c>
      <c r="L81" s="161">
        <v>15610</v>
      </c>
      <c r="M81" s="259">
        <f t="shared" si="15"/>
        <v>0.69516811400578937</v>
      </c>
      <c r="N81" s="163">
        <v>15990</v>
      </c>
      <c r="O81" s="161">
        <v>9524</v>
      </c>
      <c r="P81" s="164">
        <f t="shared" si="16"/>
        <v>0.59562226391494688</v>
      </c>
      <c r="Q81" s="253">
        <f t="shared" si="17"/>
        <v>0.40431519699812379</v>
      </c>
      <c r="R81" s="253">
        <f t="shared" si="18"/>
        <v>0.63901721965560698</v>
      </c>
      <c r="S81" s="254">
        <f t="shared" si="19"/>
        <v>9.9545850090842491E-2</v>
      </c>
    </row>
    <row r="82" spans="1:19" x14ac:dyDescent="0.25">
      <c r="A82" s="160" t="s">
        <v>271</v>
      </c>
      <c r="B82" s="163">
        <v>2501</v>
      </c>
      <c r="C82" s="161">
        <v>2177</v>
      </c>
      <c r="D82" s="162">
        <f t="shared" si="10"/>
        <v>0.87045181927229109</v>
      </c>
      <c r="E82" s="163">
        <v>1738</v>
      </c>
      <c r="F82" s="161">
        <v>1548</v>
      </c>
      <c r="G82" s="164">
        <f t="shared" si="11"/>
        <v>0.89067894131185266</v>
      </c>
      <c r="H82" s="165">
        <f t="shared" si="12"/>
        <v>0.43901035673187572</v>
      </c>
      <c r="I82" s="165">
        <f t="shared" si="13"/>
        <v>0.40633074935400515</v>
      </c>
      <c r="J82" s="254">
        <f t="shared" si="14"/>
        <v>-2.0227122039561563E-2</v>
      </c>
      <c r="K82" s="163">
        <v>25779</v>
      </c>
      <c r="L82" s="161">
        <v>22002</v>
      </c>
      <c r="M82" s="259">
        <f t="shared" si="15"/>
        <v>0.85348539508902599</v>
      </c>
      <c r="N82" s="163">
        <v>17426</v>
      </c>
      <c r="O82" s="161">
        <v>14806</v>
      </c>
      <c r="P82" s="164">
        <f t="shared" si="16"/>
        <v>0.84964994835303564</v>
      </c>
      <c r="Q82" s="253">
        <f t="shared" si="17"/>
        <v>0.47934121427751641</v>
      </c>
      <c r="R82" s="253">
        <f t="shared" si="18"/>
        <v>0.48601918141294065</v>
      </c>
      <c r="S82" s="254">
        <f t="shared" si="19"/>
        <v>3.8354467359903444E-3</v>
      </c>
    </row>
    <row r="83" spans="1:19" x14ac:dyDescent="0.25">
      <c r="A83" s="160" t="s">
        <v>277</v>
      </c>
      <c r="B83" s="163">
        <v>2414</v>
      </c>
      <c r="C83" s="161">
        <v>2371</v>
      </c>
      <c r="D83" s="162">
        <f t="shared" si="10"/>
        <v>0.98218724109362054</v>
      </c>
      <c r="E83" s="163">
        <v>1390</v>
      </c>
      <c r="F83" s="161">
        <v>1340</v>
      </c>
      <c r="G83" s="164">
        <f t="shared" si="11"/>
        <v>0.96402877697841727</v>
      </c>
      <c r="H83" s="165">
        <f t="shared" si="12"/>
        <v>0.73669064748201429</v>
      </c>
      <c r="I83" s="165">
        <f t="shared" si="13"/>
        <v>0.7694029850746269</v>
      </c>
      <c r="J83" s="254">
        <f t="shared" si="14"/>
        <v>1.8158464115203277E-2</v>
      </c>
      <c r="K83" s="163">
        <v>30046</v>
      </c>
      <c r="L83" s="161">
        <v>28560</v>
      </c>
      <c r="M83" s="259">
        <f t="shared" si="15"/>
        <v>0.95054250149770347</v>
      </c>
      <c r="N83" s="163">
        <v>22813</v>
      </c>
      <c r="O83" s="161">
        <v>21723</v>
      </c>
      <c r="P83" s="164">
        <f t="shared" si="16"/>
        <v>0.95222022531013017</v>
      </c>
      <c r="Q83" s="253">
        <f t="shared" si="17"/>
        <v>0.31705606452461321</v>
      </c>
      <c r="R83" s="253">
        <f t="shared" si="18"/>
        <v>0.31473553376605445</v>
      </c>
      <c r="S83" s="254">
        <f t="shared" si="19"/>
        <v>-1.6777238124267013E-3</v>
      </c>
    </row>
    <row r="84" spans="1:19" x14ac:dyDescent="0.25">
      <c r="A84" s="160" t="s">
        <v>282</v>
      </c>
      <c r="B84" s="163">
        <v>2397</v>
      </c>
      <c r="C84" s="161">
        <v>2094</v>
      </c>
      <c r="D84" s="162">
        <f t="shared" si="10"/>
        <v>0.87359198998748433</v>
      </c>
      <c r="E84" s="163">
        <v>2704</v>
      </c>
      <c r="F84" s="161">
        <v>2442</v>
      </c>
      <c r="G84" s="164">
        <f t="shared" si="11"/>
        <v>0.90310650887573962</v>
      </c>
      <c r="H84" s="165">
        <f t="shared" si="12"/>
        <v>-0.11353550295857984</v>
      </c>
      <c r="I84" s="165">
        <f t="shared" si="13"/>
        <v>-0.14250614250614246</v>
      </c>
      <c r="J84" s="254">
        <f t="shared" si="14"/>
        <v>-2.9514518888255292E-2</v>
      </c>
      <c r="K84" s="163">
        <v>28234</v>
      </c>
      <c r="L84" s="161">
        <v>24055</v>
      </c>
      <c r="M84" s="259">
        <f t="shared" si="15"/>
        <v>0.85198696606927815</v>
      </c>
      <c r="N84" s="163">
        <v>31538</v>
      </c>
      <c r="O84" s="161">
        <v>27959</v>
      </c>
      <c r="P84" s="164">
        <f t="shared" si="16"/>
        <v>0.88651785148075335</v>
      </c>
      <c r="Q84" s="253">
        <f t="shared" si="17"/>
        <v>-0.10476250871963977</v>
      </c>
      <c r="R84" s="253">
        <f t="shared" si="18"/>
        <v>-0.13963303408562533</v>
      </c>
      <c r="S84" s="254">
        <f t="shared" si="19"/>
        <v>-3.4530885411475198E-2</v>
      </c>
    </row>
    <row r="85" spans="1:19" x14ac:dyDescent="0.25">
      <c r="A85" s="160" t="s">
        <v>274</v>
      </c>
      <c r="B85" s="163">
        <v>2306</v>
      </c>
      <c r="C85" s="161">
        <v>1689</v>
      </c>
      <c r="D85" s="162">
        <f t="shared" si="10"/>
        <v>0.73243712055507371</v>
      </c>
      <c r="E85" s="163">
        <v>1866</v>
      </c>
      <c r="F85" s="161">
        <v>1486</v>
      </c>
      <c r="G85" s="164">
        <f t="shared" si="11"/>
        <v>0.7963558413719185</v>
      </c>
      <c r="H85" s="165">
        <f t="shared" si="12"/>
        <v>0.23579849946409426</v>
      </c>
      <c r="I85" s="165">
        <f t="shared" si="13"/>
        <v>0.13660834454912507</v>
      </c>
      <c r="J85" s="254">
        <f t="shared" si="14"/>
        <v>-6.3918720816844798E-2</v>
      </c>
      <c r="K85" s="163">
        <v>25419</v>
      </c>
      <c r="L85" s="161">
        <v>17848</v>
      </c>
      <c r="M85" s="259">
        <f t="shared" si="15"/>
        <v>0.70215193359298167</v>
      </c>
      <c r="N85" s="163">
        <v>16820</v>
      </c>
      <c r="O85" s="161">
        <v>12193</v>
      </c>
      <c r="P85" s="164">
        <f t="shared" si="16"/>
        <v>0.72491082045184307</v>
      </c>
      <c r="Q85" s="253">
        <f t="shared" si="17"/>
        <v>0.51123662306777651</v>
      </c>
      <c r="R85" s="253">
        <f t="shared" si="18"/>
        <v>0.46379069958172714</v>
      </c>
      <c r="S85" s="254">
        <f t="shared" si="19"/>
        <v>-2.2758886858861405E-2</v>
      </c>
    </row>
    <row r="86" spans="1:19" x14ac:dyDescent="0.25">
      <c r="A86" s="160" t="s">
        <v>278</v>
      </c>
      <c r="B86" s="163">
        <v>2268</v>
      </c>
      <c r="C86" s="161">
        <v>1711</v>
      </c>
      <c r="D86" s="162">
        <f t="shared" si="10"/>
        <v>0.75440917107583771</v>
      </c>
      <c r="E86" s="163">
        <v>2532</v>
      </c>
      <c r="F86" s="161">
        <v>1997</v>
      </c>
      <c r="G86" s="164">
        <f t="shared" si="11"/>
        <v>0.78870458135860977</v>
      </c>
      <c r="H86" s="165">
        <f t="shared" si="12"/>
        <v>-0.10426540284360186</v>
      </c>
      <c r="I86" s="165">
        <f t="shared" si="13"/>
        <v>-0.14321482223335003</v>
      </c>
      <c r="J86" s="254">
        <f t="shared" si="14"/>
        <v>-3.4295410282772054E-2</v>
      </c>
      <c r="K86" s="163">
        <v>24228</v>
      </c>
      <c r="L86" s="161">
        <v>20198</v>
      </c>
      <c r="M86" s="259">
        <f t="shared" si="15"/>
        <v>0.83366352980023117</v>
      </c>
      <c r="N86" s="163">
        <v>31717</v>
      </c>
      <c r="O86" s="161">
        <v>25513</v>
      </c>
      <c r="P86" s="164">
        <f t="shared" si="16"/>
        <v>0.80439511933663332</v>
      </c>
      <c r="Q86" s="253">
        <f t="shared" si="17"/>
        <v>-0.23611943121985057</v>
      </c>
      <c r="R86" s="253">
        <f t="shared" si="18"/>
        <v>-0.20832516756163522</v>
      </c>
      <c r="S86" s="254">
        <f t="shared" si="19"/>
        <v>2.9268410463597849E-2</v>
      </c>
    </row>
    <row r="87" spans="1:19" x14ac:dyDescent="0.25">
      <c r="A87" s="160" t="s">
        <v>289</v>
      </c>
      <c r="B87" s="163">
        <v>2142</v>
      </c>
      <c r="C87" s="161">
        <v>1393</v>
      </c>
      <c r="D87" s="162">
        <f t="shared" si="10"/>
        <v>0.65032679738562094</v>
      </c>
      <c r="E87" s="163">
        <v>0</v>
      </c>
      <c r="F87" s="161">
        <v>0</v>
      </c>
      <c r="G87" s="164" t="str">
        <f t="shared" si="11"/>
        <v/>
      </c>
      <c r="H87" s="165" t="str">
        <f t="shared" si="12"/>
        <v/>
      </c>
      <c r="I87" s="165" t="str">
        <f t="shared" si="13"/>
        <v/>
      </c>
      <c r="J87" s="254" t="str">
        <f t="shared" si="14"/>
        <v/>
      </c>
      <c r="K87" s="163">
        <v>8700</v>
      </c>
      <c r="L87" s="161">
        <v>6175</v>
      </c>
      <c r="M87" s="259">
        <f t="shared" si="15"/>
        <v>0.70977011494252873</v>
      </c>
      <c r="N87" s="163">
        <v>0</v>
      </c>
      <c r="O87" s="161">
        <v>0</v>
      </c>
      <c r="P87" s="164" t="str">
        <f t="shared" si="16"/>
        <v/>
      </c>
      <c r="Q87" s="253" t="str">
        <f t="shared" si="17"/>
        <v/>
      </c>
      <c r="R87" s="253" t="str">
        <f t="shared" si="18"/>
        <v/>
      </c>
      <c r="S87" s="254" t="str">
        <f t="shared" si="19"/>
        <v/>
      </c>
    </row>
    <row r="88" spans="1:19" x14ac:dyDescent="0.25">
      <c r="A88" s="160" t="s">
        <v>275</v>
      </c>
      <c r="B88" s="163">
        <v>2100</v>
      </c>
      <c r="C88" s="161">
        <v>1836</v>
      </c>
      <c r="D88" s="162">
        <f t="shared" si="10"/>
        <v>0.87428571428571433</v>
      </c>
      <c r="E88" s="163">
        <v>1500</v>
      </c>
      <c r="F88" s="161">
        <v>766</v>
      </c>
      <c r="G88" s="164">
        <f t="shared" si="11"/>
        <v>0.51066666666666671</v>
      </c>
      <c r="H88" s="165">
        <f t="shared" si="12"/>
        <v>0.39999999999999991</v>
      </c>
      <c r="I88" s="165">
        <f t="shared" si="13"/>
        <v>1.3968668407310707</v>
      </c>
      <c r="J88" s="254">
        <f t="shared" si="14"/>
        <v>0.36361904761904762</v>
      </c>
      <c r="K88" s="163">
        <v>16047</v>
      </c>
      <c r="L88" s="161">
        <v>11965</v>
      </c>
      <c r="M88" s="259">
        <f t="shared" si="15"/>
        <v>0.74562223468561106</v>
      </c>
      <c r="N88" s="163">
        <v>5549</v>
      </c>
      <c r="O88" s="161">
        <v>3324</v>
      </c>
      <c r="P88" s="164">
        <f t="shared" si="16"/>
        <v>0.59902685168498826</v>
      </c>
      <c r="Q88" s="253">
        <f t="shared" si="17"/>
        <v>1.8918724094431427</v>
      </c>
      <c r="R88" s="253">
        <f t="shared" si="18"/>
        <v>2.5995788206979542</v>
      </c>
      <c r="S88" s="254">
        <f t="shared" si="19"/>
        <v>0.1465953830006228</v>
      </c>
    </row>
    <row r="89" spans="1:19" x14ac:dyDescent="0.25">
      <c r="A89" s="160" t="s">
        <v>283</v>
      </c>
      <c r="B89" s="163">
        <v>2100</v>
      </c>
      <c r="C89" s="161">
        <v>1476</v>
      </c>
      <c r="D89" s="162">
        <f t="shared" si="10"/>
        <v>0.70285714285714285</v>
      </c>
      <c r="E89" s="163">
        <v>0</v>
      </c>
      <c r="F89" s="161">
        <v>0</v>
      </c>
      <c r="G89" s="164" t="str">
        <f t="shared" si="11"/>
        <v/>
      </c>
      <c r="H89" s="165" t="str">
        <f t="shared" si="12"/>
        <v/>
      </c>
      <c r="I89" s="165" t="str">
        <f t="shared" si="13"/>
        <v/>
      </c>
      <c r="J89" s="254" t="str">
        <f t="shared" si="14"/>
        <v/>
      </c>
      <c r="K89" s="163">
        <v>11238</v>
      </c>
      <c r="L89" s="161">
        <v>8754</v>
      </c>
      <c r="M89" s="259">
        <f t="shared" si="15"/>
        <v>0.77896422851041114</v>
      </c>
      <c r="N89" s="163">
        <v>294</v>
      </c>
      <c r="O89" s="161">
        <v>115</v>
      </c>
      <c r="P89" s="164">
        <f t="shared" si="16"/>
        <v>0.391156462585034</v>
      </c>
      <c r="Q89" s="253">
        <f t="shared" si="17"/>
        <v>37.224489795918366</v>
      </c>
      <c r="R89" s="253">
        <f t="shared" si="18"/>
        <v>75.121739130434776</v>
      </c>
      <c r="S89" s="254">
        <f t="shared" si="19"/>
        <v>0.38780776592537713</v>
      </c>
    </row>
    <row r="90" spans="1:19" x14ac:dyDescent="0.25">
      <c r="A90" s="160" t="s">
        <v>281</v>
      </c>
      <c r="B90" s="163">
        <v>2094</v>
      </c>
      <c r="C90" s="161">
        <v>1888</v>
      </c>
      <c r="D90" s="162">
        <f t="shared" si="10"/>
        <v>0.90162368672397331</v>
      </c>
      <c r="E90" s="163">
        <v>1286</v>
      </c>
      <c r="F90" s="161">
        <v>1061</v>
      </c>
      <c r="G90" s="164">
        <f t="shared" si="11"/>
        <v>0.82503888024883354</v>
      </c>
      <c r="H90" s="165">
        <f t="shared" si="12"/>
        <v>0.62830482115085529</v>
      </c>
      <c r="I90" s="165">
        <f t="shared" si="13"/>
        <v>0.7794533459000943</v>
      </c>
      <c r="J90" s="254">
        <f t="shared" si="14"/>
        <v>7.6584806475139766E-2</v>
      </c>
      <c r="K90" s="163">
        <v>19464</v>
      </c>
      <c r="L90" s="161">
        <v>15755</v>
      </c>
      <c r="M90" s="259">
        <f t="shared" si="15"/>
        <v>0.80944307439375252</v>
      </c>
      <c r="N90" s="163">
        <v>11872</v>
      </c>
      <c r="O90" s="161">
        <v>9269</v>
      </c>
      <c r="P90" s="164">
        <f t="shared" si="16"/>
        <v>0.78074460916442046</v>
      </c>
      <c r="Q90" s="253">
        <f t="shared" si="17"/>
        <v>0.63948787061994605</v>
      </c>
      <c r="R90" s="253">
        <f t="shared" si="18"/>
        <v>0.69975186104218356</v>
      </c>
      <c r="S90" s="254">
        <f t="shared" si="19"/>
        <v>2.869846522933206E-2</v>
      </c>
    </row>
    <row r="91" spans="1:19" x14ac:dyDescent="0.25">
      <c r="A91" s="160" t="s">
        <v>280</v>
      </c>
      <c r="B91" s="163">
        <v>2056</v>
      </c>
      <c r="C91" s="161">
        <v>1428</v>
      </c>
      <c r="D91" s="162">
        <f t="shared" si="10"/>
        <v>0.69455252918287935</v>
      </c>
      <c r="E91" s="163">
        <v>2088</v>
      </c>
      <c r="F91" s="161">
        <v>1721</v>
      </c>
      <c r="G91" s="164">
        <f t="shared" si="11"/>
        <v>0.8242337164750958</v>
      </c>
      <c r="H91" s="165">
        <f t="shared" si="12"/>
        <v>-1.5325670498084309E-2</v>
      </c>
      <c r="I91" s="165">
        <f t="shared" si="13"/>
        <v>-0.17024985473561882</v>
      </c>
      <c r="J91" s="254">
        <f t="shared" si="14"/>
        <v>-0.12968118729221645</v>
      </c>
      <c r="K91" s="163">
        <v>23923</v>
      </c>
      <c r="L91" s="161">
        <v>17920</v>
      </c>
      <c r="M91" s="259">
        <f t="shared" si="15"/>
        <v>0.74906993270074829</v>
      </c>
      <c r="N91" s="163">
        <v>21324</v>
      </c>
      <c r="O91" s="161">
        <v>16321</v>
      </c>
      <c r="P91" s="164">
        <f t="shared" si="16"/>
        <v>0.76538172950665917</v>
      </c>
      <c r="Q91" s="253">
        <f t="shared" si="17"/>
        <v>0.12188144813355839</v>
      </c>
      <c r="R91" s="253">
        <f t="shared" si="18"/>
        <v>9.7971937993995395E-2</v>
      </c>
      <c r="S91" s="254">
        <f t="shared" si="19"/>
        <v>-1.6311796805910883E-2</v>
      </c>
    </row>
    <row r="92" spans="1:19" x14ac:dyDescent="0.25">
      <c r="A92" s="160" t="s">
        <v>279</v>
      </c>
      <c r="B92" s="163">
        <v>2020</v>
      </c>
      <c r="C92" s="161">
        <v>1829</v>
      </c>
      <c r="D92" s="162">
        <f t="shared" si="10"/>
        <v>0.90544554455445547</v>
      </c>
      <c r="E92" s="163">
        <v>1248</v>
      </c>
      <c r="F92" s="161">
        <v>1093</v>
      </c>
      <c r="G92" s="164">
        <f t="shared" si="11"/>
        <v>0.87580128205128205</v>
      </c>
      <c r="H92" s="165">
        <f t="shared" si="12"/>
        <v>0.61858974358974361</v>
      </c>
      <c r="I92" s="165">
        <f t="shared" si="13"/>
        <v>0.67337602927721862</v>
      </c>
      <c r="J92" s="254">
        <f t="shared" si="14"/>
        <v>2.9644262503173424E-2</v>
      </c>
      <c r="K92" s="163">
        <v>22344</v>
      </c>
      <c r="L92" s="161">
        <v>19465</v>
      </c>
      <c r="M92" s="259">
        <f t="shared" si="15"/>
        <v>0.87115109201575369</v>
      </c>
      <c r="N92" s="163">
        <v>13861</v>
      </c>
      <c r="O92" s="161">
        <v>11597</v>
      </c>
      <c r="P92" s="164">
        <f t="shared" si="16"/>
        <v>0.8366640213548806</v>
      </c>
      <c r="Q92" s="253">
        <f t="shared" si="17"/>
        <v>0.61200490585094869</v>
      </c>
      <c r="R92" s="253">
        <f t="shared" si="18"/>
        <v>0.67845132361817706</v>
      </c>
      <c r="S92" s="254">
        <f t="shared" si="19"/>
        <v>3.4487070660873087E-2</v>
      </c>
    </row>
    <row r="93" spans="1:19" x14ac:dyDescent="0.25">
      <c r="A93" s="160" t="s">
        <v>299</v>
      </c>
      <c r="B93" s="163">
        <v>2010</v>
      </c>
      <c r="C93" s="161">
        <v>1471</v>
      </c>
      <c r="D93" s="162">
        <f t="shared" si="10"/>
        <v>0.73184079601990049</v>
      </c>
      <c r="E93" s="163">
        <v>0</v>
      </c>
      <c r="F93" s="161">
        <v>0</v>
      </c>
      <c r="G93" s="164" t="str">
        <f t="shared" si="11"/>
        <v/>
      </c>
      <c r="H93" s="165" t="str">
        <f t="shared" si="12"/>
        <v/>
      </c>
      <c r="I93" s="165" t="str">
        <f t="shared" si="13"/>
        <v/>
      </c>
      <c r="J93" s="254" t="str">
        <f t="shared" si="14"/>
        <v/>
      </c>
      <c r="K93" s="163">
        <v>7589</v>
      </c>
      <c r="L93" s="161">
        <v>5955</v>
      </c>
      <c r="M93" s="259">
        <f t="shared" si="15"/>
        <v>0.78468836473843717</v>
      </c>
      <c r="N93" s="163">
        <v>0</v>
      </c>
      <c r="O93" s="161">
        <v>0</v>
      </c>
      <c r="P93" s="164" t="str">
        <f t="shared" si="16"/>
        <v/>
      </c>
      <c r="Q93" s="253" t="str">
        <f t="shared" si="17"/>
        <v/>
      </c>
      <c r="R93" s="253" t="str">
        <f t="shared" si="18"/>
        <v/>
      </c>
      <c r="S93" s="254" t="str">
        <f t="shared" si="19"/>
        <v/>
      </c>
    </row>
    <row r="94" spans="1:19" x14ac:dyDescent="0.25">
      <c r="A94" s="160" t="s">
        <v>285</v>
      </c>
      <c r="B94" s="163">
        <v>1876</v>
      </c>
      <c r="C94" s="161">
        <v>1721</v>
      </c>
      <c r="D94" s="162">
        <f t="shared" si="10"/>
        <v>0.91737739872068236</v>
      </c>
      <c r="E94" s="163">
        <v>1714</v>
      </c>
      <c r="F94" s="161">
        <v>1505</v>
      </c>
      <c r="G94" s="164">
        <f t="shared" si="11"/>
        <v>0.87806301050175029</v>
      </c>
      <c r="H94" s="165">
        <f t="shared" si="12"/>
        <v>9.4515752625437655E-2</v>
      </c>
      <c r="I94" s="165">
        <f t="shared" si="13"/>
        <v>0.1435215946843853</v>
      </c>
      <c r="J94" s="254">
        <f t="shared" si="14"/>
        <v>3.9314388218932073E-2</v>
      </c>
      <c r="K94" s="163">
        <v>19692</v>
      </c>
      <c r="L94" s="161">
        <v>16630</v>
      </c>
      <c r="M94" s="259">
        <f t="shared" si="15"/>
        <v>0.84450538289660781</v>
      </c>
      <c r="N94" s="163">
        <v>18607</v>
      </c>
      <c r="O94" s="161">
        <v>15223</v>
      </c>
      <c r="P94" s="164">
        <f t="shared" si="16"/>
        <v>0.81813296071370989</v>
      </c>
      <c r="Q94" s="253">
        <f t="shared" si="17"/>
        <v>5.8311388187241464E-2</v>
      </c>
      <c r="R94" s="253">
        <f t="shared" si="18"/>
        <v>9.2425934441305868E-2</v>
      </c>
      <c r="S94" s="254">
        <f t="shared" si="19"/>
        <v>2.6372422182897926E-2</v>
      </c>
    </row>
    <row r="95" spans="1:19" x14ac:dyDescent="0.25">
      <c r="A95" s="160" t="s">
        <v>272</v>
      </c>
      <c r="B95" s="163">
        <v>1824</v>
      </c>
      <c r="C95" s="161">
        <v>1589</v>
      </c>
      <c r="D95" s="162">
        <f t="shared" si="10"/>
        <v>0.87116228070175439</v>
      </c>
      <c r="E95" s="163">
        <v>1154</v>
      </c>
      <c r="F95" s="161">
        <v>1041</v>
      </c>
      <c r="G95" s="164">
        <f t="shared" si="11"/>
        <v>0.90207972270363956</v>
      </c>
      <c r="H95" s="165">
        <f t="shared" si="12"/>
        <v>0.58058925476603118</v>
      </c>
      <c r="I95" s="165">
        <f t="shared" si="13"/>
        <v>0.52641690682036502</v>
      </c>
      <c r="J95" s="254">
        <f t="shared" si="14"/>
        <v>-3.0917442001885176E-2</v>
      </c>
      <c r="K95" s="163">
        <v>19281</v>
      </c>
      <c r="L95" s="161">
        <v>17082</v>
      </c>
      <c r="M95" s="259">
        <f t="shared" si="15"/>
        <v>0.88594989886416675</v>
      </c>
      <c r="N95" s="163">
        <v>13602</v>
      </c>
      <c r="O95" s="161">
        <v>11437</v>
      </c>
      <c r="P95" s="164">
        <f t="shared" si="16"/>
        <v>0.84083223055433021</v>
      </c>
      <c r="Q95" s="253">
        <f t="shared" si="17"/>
        <v>0.41751213056903391</v>
      </c>
      <c r="R95" s="253">
        <f t="shared" si="18"/>
        <v>0.49357348955145586</v>
      </c>
      <c r="S95" s="254">
        <f t="shared" si="19"/>
        <v>4.5117668309836545E-2</v>
      </c>
    </row>
    <row r="96" spans="1:19" x14ac:dyDescent="0.25">
      <c r="A96" s="160" t="s">
        <v>286</v>
      </c>
      <c r="B96" s="163">
        <v>1716</v>
      </c>
      <c r="C96" s="161">
        <v>1176</v>
      </c>
      <c r="D96" s="162">
        <f t="shared" si="10"/>
        <v>0.68531468531468531</v>
      </c>
      <c r="E96" s="163">
        <v>840</v>
      </c>
      <c r="F96" s="161">
        <v>745</v>
      </c>
      <c r="G96" s="164">
        <f t="shared" si="11"/>
        <v>0.88690476190476186</v>
      </c>
      <c r="H96" s="165">
        <f t="shared" si="12"/>
        <v>1.0428571428571427</v>
      </c>
      <c r="I96" s="165">
        <f t="shared" si="13"/>
        <v>0.57852348993288594</v>
      </c>
      <c r="J96" s="254">
        <f t="shared" si="14"/>
        <v>-0.20159007659007655</v>
      </c>
      <c r="K96" s="163">
        <v>17030</v>
      </c>
      <c r="L96" s="161">
        <v>11035</v>
      </c>
      <c r="M96" s="259">
        <f t="shared" si="15"/>
        <v>0.64797416324133883</v>
      </c>
      <c r="N96" s="163">
        <v>840</v>
      </c>
      <c r="O96" s="161">
        <v>745</v>
      </c>
      <c r="P96" s="164">
        <f t="shared" si="16"/>
        <v>0.88690476190476186</v>
      </c>
      <c r="Q96" s="253">
        <f t="shared" si="17"/>
        <v>19.273809523809526</v>
      </c>
      <c r="R96" s="253">
        <f t="shared" si="18"/>
        <v>13.812080536912752</v>
      </c>
      <c r="S96" s="254">
        <f t="shared" si="19"/>
        <v>-0.23893059866342303</v>
      </c>
    </row>
    <row r="97" spans="1:19" x14ac:dyDescent="0.25">
      <c r="A97" s="160" t="s">
        <v>284</v>
      </c>
      <c r="B97" s="163">
        <v>1529</v>
      </c>
      <c r="C97" s="161">
        <v>1007</v>
      </c>
      <c r="D97" s="162">
        <f t="shared" si="10"/>
        <v>0.65860039241334201</v>
      </c>
      <c r="E97" s="163">
        <v>0</v>
      </c>
      <c r="F97" s="161">
        <v>0</v>
      </c>
      <c r="G97" s="164" t="str">
        <f t="shared" si="11"/>
        <v/>
      </c>
      <c r="H97" s="165" t="str">
        <f t="shared" si="12"/>
        <v/>
      </c>
      <c r="I97" s="165" t="str">
        <f t="shared" si="13"/>
        <v/>
      </c>
      <c r="J97" s="254" t="str">
        <f t="shared" si="14"/>
        <v/>
      </c>
      <c r="K97" s="163">
        <v>7813</v>
      </c>
      <c r="L97" s="161">
        <v>5343</v>
      </c>
      <c r="M97" s="259">
        <f t="shared" si="15"/>
        <v>0.68386023294509146</v>
      </c>
      <c r="N97" s="163">
        <v>0</v>
      </c>
      <c r="O97" s="161">
        <v>0</v>
      </c>
      <c r="P97" s="164" t="str">
        <f t="shared" si="16"/>
        <v/>
      </c>
      <c r="Q97" s="253" t="str">
        <f t="shared" si="17"/>
        <v/>
      </c>
      <c r="R97" s="253" t="str">
        <f t="shared" si="18"/>
        <v/>
      </c>
      <c r="S97" s="254" t="str">
        <f t="shared" si="19"/>
        <v/>
      </c>
    </row>
    <row r="98" spans="1:19" x14ac:dyDescent="0.25">
      <c r="A98" s="160" t="s">
        <v>287</v>
      </c>
      <c r="B98" s="163">
        <v>1444</v>
      </c>
      <c r="C98" s="161">
        <v>966</v>
      </c>
      <c r="D98" s="162">
        <f t="shared" si="10"/>
        <v>0.66897506925207761</v>
      </c>
      <c r="E98" s="163">
        <v>1350</v>
      </c>
      <c r="F98" s="161">
        <v>947</v>
      </c>
      <c r="G98" s="164">
        <f t="shared" si="11"/>
        <v>0.70148148148148148</v>
      </c>
      <c r="H98" s="165">
        <f t="shared" si="12"/>
        <v>6.9629629629629708E-2</v>
      </c>
      <c r="I98" s="165">
        <f t="shared" si="13"/>
        <v>2.0063357972544882E-2</v>
      </c>
      <c r="J98" s="254">
        <f t="shared" si="14"/>
        <v>-3.2506412229403869E-2</v>
      </c>
      <c r="K98" s="163">
        <v>17672</v>
      </c>
      <c r="L98" s="161">
        <v>12418</v>
      </c>
      <c r="M98" s="259">
        <f t="shared" si="15"/>
        <v>0.70269352648257133</v>
      </c>
      <c r="N98" s="163">
        <v>16548</v>
      </c>
      <c r="O98" s="161">
        <v>11965</v>
      </c>
      <c r="P98" s="164">
        <f t="shared" si="16"/>
        <v>0.72304810248972684</v>
      </c>
      <c r="Q98" s="253">
        <f t="shared" si="17"/>
        <v>6.7923616146966292E-2</v>
      </c>
      <c r="R98" s="253">
        <f t="shared" si="18"/>
        <v>3.78604262432094E-2</v>
      </c>
      <c r="S98" s="254">
        <f t="shared" si="19"/>
        <v>-2.0354576007155512E-2</v>
      </c>
    </row>
    <row r="99" spans="1:19" x14ac:dyDescent="0.25">
      <c r="A99" s="160" t="s">
        <v>292</v>
      </c>
      <c r="B99" s="163">
        <v>1353</v>
      </c>
      <c r="C99" s="161">
        <v>1203</v>
      </c>
      <c r="D99" s="162">
        <f t="shared" si="10"/>
        <v>0.88913525498891355</v>
      </c>
      <c r="E99" s="163">
        <v>1634</v>
      </c>
      <c r="F99" s="161">
        <v>1374</v>
      </c>
      <c r="G99" s="164">
        <f t="shared" si="11"/>
        <v>0.84088127294981641</v>
      </c>
      <c r="H99" s="165">
        <f t="shared" si="12"/>
        <v>-0.17197062423500609</v>
      </c>
      <c r="I99" s="165">
        <f t="shared" si="13"/>
        <v>-0.12445414847161573</v>
      </c>
      <c r="J99" s="254">
        <f t="shared" si="14"/>
        <v>4.8253982039097143E-2</v>
      </c>
      <c r="K99" s="163">
        <v>17610</v>
      </c>
      <c r="L99" s="161">
        <v>13472</v>
      </c>
      <c r="M99" s="259">
        <f t="shared" si="15"/>
        <v>0.76501987507098235</v>
      </c>
      <c r="N99" s="163">
        <v>19183</v>
      </c>
      <c r="O99" s="161">
        <v>14658</v>
      </c>
      <c r="P99" s="164">
        <f t="shared" si="16"/>
        <v>0.76411405932335918</v>
      </c>
      <c r="Q99" s="253">
        <f t="shared" si="17"/>
        <v>-8.1999687223062057E-2</v>
      </c>
      <c r="R99" s="253">
        <f t="shared" si="18"/>
        <v>-8.0911447673625347E-2</v>
      </c>
      <c r="S99" s="254">
        <f t="shared" si="19"/>
        <v>9.0581574762316208E-4</v>
      </c>
    </row>
    <row r="100" spans="1:19" x14ac:dyDescent="0.25">
      <c r="A100" s="160" t="s">
        <v>288</v>
      </c>
      <c r="B100" s="163">
        <v>1311</v>
      </c>
      <c r="C100" s="161">
        <v>1131</v>
      </c>
      <c r="D100" s="162">
        <f t="shared" si="10"/>
        <v>0.86270022883295194</v>
      </c>
      <c r="E100" s="163">
        <v>1343</v>
      </c>
      <c r="F100" s="161">
        <v>1090</v>
      </c>
      <c r="G100" s="164">
        <f t="shared" si="11"/>
        <v>0.81161578555472824</v>
      </c>
      <c r="H100" s="165">
        <f t="shared" si="12"/>
        <v>-2.3827252419955314E-2</v>
      </c>
      <c r="I100" s="165">
        <f t="shared" si="13"/>
        <v>3.7614678899082543E-2</v>
      </c>
      <c r="J100" s="254">
        <f t="shared" si="14"/>
        <v>5.1084443278223701E-2</v>
      </c>
      <c r="K100" s="163">
        <v>14264</v>
      </c>
      <c r="L100" s="161">
        <v>10733</v>
      </c>
      <c r="M100" s="259">
        <f t="shared" si="15"/>
        <v>0.75245372966909707</v>
      </c>
      <c r="N100" s="163">
        <v>14519</v>
      </c>
      <c r="O100" s="161">
        <v>10611</v>
      </c>
      <c r="P100" s="164">
        <f t="shared" si="16"/>
        <v>0.73083545698739583</v>
      </c>
      <c r="Q100" s="253">
        <f t="shared" si="17"/>
        <v>-1.7563193057373083E-2</v>
      </c>
      <c r="R100" s="253">
        <f t="shared" si="18"/>
        <v>1.1497502591650166E-2</v>
      </c>
      <c r="S100" s="254">
        <f t="shared" si="19"/>
        <v>2.1618272681701245E-2</v>
      </c>
    </row>
    <row r="101" spans="1:19" x14ac:dyDescent="0.25">
      <c r="A101" s="160" t="s">
        <v>290</v>
      </c>
      <c r="B101" s="163">
        <v>1248</v>
      </c>
      <c r="C101" s="161">
        <v>1109</v>
      </c>
      <c r="D101" s="162">
        <f t="shared" si="10"/>
        <v>0.88862179487179482</v>
      </c>
      <c r="E101" s="163">
        <v>1250</v>
      </c>
      <c r="F101" s="161">
        <v>1116</v>
      </c>
      <c r="G101" s="164">
        <f t="shared" si="11"/>
        <v>0.89280000000000004</v>
      </c>
      <c r="H101" s="165">
        <f t="shared" si="12"/>
        <v>-1.6000000000000458E-3</v>
      </c>
      <c r="I101" s="165">
        <f t="shared" si="13"/>
        <v>-6.2724014336917877E-3</v>
      </c>
      <c r="J101" s="254">
        <f t="shared" si="14"/>
        <v>-4.1782051282052146E-3</v>
      </c>
      <c r="K101" s="163">
        <v>13460</v>
      </c>
      <c r="L101" s="161">
        <v>12103</v>
      </c>
      <c r="M101" s="259">
        <f t="shared" si="15"/>
        <v>0.89918276374442796</v>
      </c>
      <c r="N101" s="163">
        <v>13884</v>
      </c>
      <c r="O101" s="161">
        <v>11780</v>
      </c>
      <c r="P101" s="164">
        <f t="shared" si="16"/>
        <v>0.84845865744742144</v>
      </c>
      <c r="Q101" s="253">
        <f t="shared" si="17"/>
        <v>-3.0538749639873242E-2</v>
      </c>
      <c r="R101" s="253">
        <f t="shared" si="18"/>
        <v>2.7419354838709609E-2</v>
      </c>
      <c r="S101" s="254">
        <f t="shared" si="19"/>
        <v>5.0724106297006522E-2</v>
      </c>
    </row>
    <row r="102" spans="1:19" x14ac:dyDescent="0.25">
      <c r="A102" s="160" t="s">
        <v>291</v>
      </c>
      <c r="B102" s="163">
        <v>1248</v>
      </c>
      <c r="C102" s="161">
        <v>1023</v>
      </c>
      <c r="D102" s="162">
        <f t="shared" si="10"/>
        <v>0.81971153846153844</v>
      </c>
      <c r="E102" s="163">
        <v>1250</v>
      </c>
      <c r="F102" s="161">
        <v>1106</v>
      </c>
      <c r="G102" s="164">
        <f t="shared" si="11"/>
        <v>0.88480000000000003</v>
      </c>
      <c r="H102" s="165">
        <f t="shared" si="12"/>
        <v>-1.6000000000000458E-3</v>
      </c>
      <c r="I102" s="165">
        <f t="shared" si="13"/>
        <v>-7.5045207956600413E-2</v>
      </c>
      <c r="J102" s="254">
        <f t="shared" si="14"/>
        <v>-6.5088461538461595E-2</v>
      </c>
      <c r="K102" s="163">
        <v>13556</v>
      </c>
      <c r="L102" s="161">
        <v>11178</v>
      </c>
      <c r="M102" s="259">
        <f t="shared" si="15"/>
        <v>0.82457952198288575</v>
      </c>
      <c r="N102" s="163">
        <v>12437</v>
      </c>
      <c r="O102" s="161">
        <v>9948</v>
      </c>
      <c r="P102" s="164">
        <f t="shared" si="16"/>
        <v>0.79987135161212508</v>
      </c>
      <c r="Q102" s="253">
        <f t="shared" si="17"/>
        <v>8.9973466270000912E-2</v>
      </c>
      <c r="R102" s="253">
        <f t="shared" si="18"/>
        <v>0.12364294330518688</v>
      </c>
      <c r="S102" s="254">
        <f t="shared" si="19"/>
        <v>2.4708170370760674E-2</v>
      </c>
    </row>
    <row r="103" spans="1:19" x14ac:dyDescent="0.25">
      <c r="A103" s="160" t="s">
        <v>297</v>
      </c>
      <c r="B103" s="163">
        <v>1230</v>
      </c>
      <c r="C103" s="161">
        <v>793</v>
      </c>
      <c r="D103" s="162">
        <f t="shared" si="10"/>
        <v>0.6447154471544716</v>
      </c>
      <c r="E103" s="163">
        <v>2254</v>
      </c>
      <c r="F103" s="161">
        <v>1020</v>
      </c>
      <c r="G103" s="164">
        <f t="shared" si="11"/>
        <v>0.4525288376220053</v>
      </c>
      <c r="H103" s="165">
        <f t="shared" si="12"/>
        <v>-0.45430346051464066</v>
      </c>
      <c r="I103" s="165">
        <f t="shared" si="13"/>
        <v>-0.22254901960784312</v>
      </c>
      <c r="J103" s="254">
        <f t="shared" si="14"/>
        <v>0.1921866095324663</v>
      </c>
      <c r="K103" s="163">
        <v>15546</v>
      </c>
      <c r="L103" s="161">
        <v>10130</v>
      </c>
      <c r="M103" s="259">
        <f t="shared" si="15"/>
        <v>0.65161456323169942</v>
      </c>
      <c r="N103" s="163">
        <v>16880</v>
      </c>
      <c r="O103" s="161">
        <v>9913</v>
      </c>
      <c r="P103" s="164">
        <f t="shared" si="16"/>
        <v>0.58726303317535544</v>
      </c>
      <c r="Q103" s="253">
        <f t="shared" si="17"/>
        <v>-7.9028436018957371E-2</v>
      </c>
      <c r="R103" s="253">
        <f t="shared" si="18"/>
        <v>2.1890446887924853E-2</v>
      </c>
      <c r="S103" s="254">
        <f t="shared" si="19"/>
        <v>6.4351530056343975E-2</v>
      </c>
    </row>
    <row r="104" spans="1:19" x14ac:dyDescent="0.25">
      <c r="A104" s="160" t="s">
        <v>296</v>
      </c>
      <c r="B104" s="163">
        <v>1206</v>
      </c>
      <c r="C104" s="161">
        <v>906</v>
      </c>
      <c r="D104" s="162">
        <f t="shared" si="10"/>
        <v>0.75124378109452739</v>
      </c>
      <c r="E104" s="163">
        <v>1212</v>
      </c>
      <c r="F104" s="161">
        <v>1004</v>
      </c>
      <c r="G104" s="164">
        <f t="shared" si="11"/>
        <v>0.82838283828382842</v>
      </c>
      <c r="H104" s="165">
        <f t="shared" si="12"/>
        <v>-4.9504950495049549E-3</v>
      </c>
      <c r="I104" s="165">
        <f t="shared" si="13"/>
        <v>-9.7609561752988072E-2</v>
      </c>
      <c r="J104" s="254">
        <f t="shared" si="14"/>
        <v>-7.713905718930103E-2</v>
      </c>
      <c r="K104" s="163">
        <v>12737</v>
      </c>
      <c r="L104" s="161">
        <v>10047</v>
      </c>
      <c r="M104" s="259">
        <f t="shared" si="15"/>
        <v>0.78880427102143358</v>
      </c>
      <c r="N104" s="163">
        <v>12878</v>
      </c>
      <c r="O104" s="161">
        <v>9394</v>
      </c>
      <c r="P104" s="164">
        <f t="shared" si="16"/>
        <v>0.72946109644354717</v>
      </c>
      <c r="Q104" s="253">
        <f t="shared" si="17"/>
        <v>-1.0948905109489093E-2</v>
      </c>
      <c r="R104" s="253">
        <f t="shared" si="18"/>
        <v>6.9512454758356323E-2</v>
      </c>
      <c r="S104" s="254">
        <f t="shared" si="19"/>
        <v>5.9343174577886404E-2</v>
      </c>
    </row>
    <row r="105" spans="1:19" x14ac:dyDescent="0.25">
      <c r="A105" s="160" t="s">
        <v>294</v>
      </c>
      <c r="B105" s="163">
        <v>1176</v>
      </c>
      <c r="C105" s="161">
        <v>779</v>
      </c>
      <c r="D105" s="162">
        <f t="shared" si="10"/>
        <v>0.6624149659863946</v>
      </c>
      <c r="E105" s="163">
        <v>600</v>
      </c>
      <c r="F105" s="161">
        <v>407</v>
      </c>
      <c r="G105" s="164">
        <f t="shared" si="11"/>
        <v>0.67833333333333334</v>
      </c>
      <c r="H105" s="165">
        <f t="shared" si="12"/>
        <v>0.96</v>
      </c>
      <c r="I105" s="165">
        <f t="shared" si="13"/>
        <v>0.91400491400491402</v>
      </c>
      <c r="J105" s="254">
        <f t="shared" si="14"/>
        <v>-1.5918367346938744E-2</v>
      </c>
      <c r="K105" s="163">
        <v>10944</v>
      </c>
      <c r="L105" s="161">
        <v>7305</v>
      </c>
      <c r="M105" s="259">
        <f t="shared" si="15"/>
        <v>0.66748903508771928</v>
      </c>
      <c r="N105" s="163">
        <v>600</v>
      </c>
      <c r="O105" s="161">
        <v>407</v>
      </c>
      <c r="P105" s="164">
        <f t="shared" si="16"/>
        <v>0.67833333333333334</v>
      </c>
      <c r="Q105" s="253">
        <f t="shared" si="17"/>
        <v>17.239999999999998</v>
      </c>
      <c r="R105" s="253">
        <f t="shared" si="18"/>
        <v>16.948402948402947</v>
      </c>
      <c r="S105" s="254">
        <f t="shared" si="19"/>
        <v>-1.0844298245614059E-2</v>
      </c>
    </row>
    <row r="106" spans="1:19" x14ac:dyDescent="0.25">
      <c r="A106" s="160" t="s">
        <v>338</v>
      </c>
      <c r="B106" s="163">
        <v>988</v>
      </c>
      <c r="C106" s="161">
        <v>598</v>
      </c>
      <c r="D106" s="162">
        <f t="shared" si="10"/>
        <v>0.60526315789473684</v>
      </c>
      <c r="E106" s="163">
        <v>0</v>
      </c>
      <c r="F106" s="161">
        <v>0</v>
      </c>
      <c r="G106" s="164" t="str">
        <f t="shared" si="11"/>
        <v/>
      </c>
      <c r="H106" s="165" t="str">
        <f t="shared" si="12"/>
        <v/>
      </c>
      <c r="I106" s="165" t="str">
        <f t="shared" si="13"/>
        <v/>
      </c>
      <c r="J106" s="254" t="str">
        <f t="shared" si="14"/>
        <v/>
      </c>
      <c r="K106" s="163">
        <v>3522</v>
      </c>
      <c r="L106" s="161">
        <v>2491</v>
      </c>
      <c r="M106" s="259">
        <f t="shared" si="15"/>
        <v>0.70726859738784786</v>
      </c>
      <c r="N106" s="163">
        <v>76</v>
      </c>
      <c r="O106" s="161">
        <v>0</v>
      </c>
      <c r="P106" s="164">
        <f t="shared" si="16"/>
        <v>0</v>
      </c>
      <c r="Q106" s="253">
        <f t="shared" si="17"/>
        <v>45.342105263157897</v>
      </c>
      <c r="R106" s="253" t="str">
        <f t="shared" si="18"/>
        <v/>
      </c>
      <c r="S106" s="254">
        <f t="shared" si="19"/>
        <v>0.70726859738784786</v>
      </c>
    </row>
    <row r="107" spans="1:19" x14ac:dyDescent="0.25">
      <c r="A107" s="160" t="s">
        <v>410</v>
      </c>
      <c r="B107" s="163">
        <v>978</v>
      </c>
      <c r="C107" s="161">
        <v>687</v>
      </c>
      <c r="D107" s="162">
        <f t="shared" si="10"/>
        <v>0.7024539877300614</v>
      </c>
      <c r="E107" s="163">
        <v>0</v>
      </c>
      <c r="F107" s="161">
        <v>0</v>
      </c>
      <c r="G107" s="164" t="str">
        <f t="shared" si="11"/>
        <v/>
      </c>
      <c r="H107" s="165" t="str">
        <f t="shared" si="12"/>
        <v/>
      </c>
      <c r="I107" s="165" t="str">
        <f t="shared" si="13"/>
        <v/>
      </c>
      <c r="J107" s="254" t="str">
        <f t="shared" si="14"/>
        <v/>
      </c>
      <c r="K107" s="163">
        <v>978</v>
      </c>
      <c r="L107" s="161">
        <v>687</v>
      </c>
      <c r="M107" s="259">
        <f t="shared" si="15"/>
        <v>0.7024539877300614</v>
      </c>
      <c r="N107" s="163">
        <v>192</v>
      </c>
      <c r="O107" s="161">
        <v>95</v>
      </c>
      <c r="P107" s="164">
        <f t="shared" si="16"/>
        <v>0.49479166666666669</v>
      </c>
      <c r="Q107" s="253">
        <f t="shared" si="17"/>
        <v>4.09375</v>
      </c>
      <c r="R107" s="253">
        <f t="shared" si="18"/>
        <v>6.2315789473684209</v>
      </c>
      <c r="S107" s="254">
        <f t="shared" si="19"/>
        <v>0.20766232106339472</v>
      </c>
    </row>
    <row r="108" spans="1:19" x14ac:dyDescent="0.25">
      <c r="A108" s="160" t="s">
        <v>298</v>
      </c>
      <c r="B108" s="163">
        <v>959</v>
      </c>
      <c r="C108" s="161">
        <v>871</v>
      </c>
      <c r="D108" s="162">
        <f t="shared" si="10"/>
        <v>0.90823774765380605</v>
      </c>
      <c r="E108" s="163">
        <v>775</v>
      </c>
      <c r="F108" s="161">
        <v>679</v>
      </c>
      <c r="G108" s="164">
        <f t="shared" si="11"/>
        <v>0.87612903225806449</v>
      </c>
      <c r="H108" s="165">
        <f t="shared" si="12"/>
        <v>0.23741935483870957</v>
      </c>
      <c r="I108" s="165">
        <f t="shared" si="13"/>
        <v>0.28276877761413854</v>
      </c>
      <c r="J108" s="254">
        <f t="shared" si="14"/>
        <v>3.2108715395741561E-2</v>
      </c>
      <c r="K108" s="163">
        <v>10558</v>
      </c>
      <c r="L108" s="161">
        <v>9011</v>
      </c>
      <c r="M108" s="259">
        <f t="shared" si="15"/>
        <v>0.85347603712824394</v>
      </c>
      <c r="N108" s="163">
        <v>9537</v>
      </c>
      <c r="O108" s="161">
        <v>7803</v>
      </c>
      <c r="P108" s="164">
        <f t="shared" si="16"/>
        <v>0.81818181818181823</v>
      </c>
      <c r="Q108" s="253">
        <f t="shared" si="17"/>
        <v>0.10705672643388908</v>
      </c>
      <c r="R108" s="253">
        <f t="shared" si="18"/>
        <v>0.15481225169806478</v>
      </c>
      <c r="S108" s="254">
        <f t="shared" si="19"/>
        <v>3.5294218946425704E-2</v>
      </c>
    </row>
    <row r="109" spans="1:19" x14ac:dyDescent="0.25">
      <c r="A109" s="160" t="s">
        <v>276</v>
      </c>
      <c r="B109" s="163">
        <v>952</v>
      </c>
      <c r="C109" s="161">
        <v>684</v>
      </c>
      <c r="D109" s="162">
        <f t="shared" si="10"/>
        <v>0.71848739495798319</v>
      </c>
      <c r="E109" s="163">
        <v>1234</v>
      </c>
      <c r="F109" s="161">
        <v>844</v>
      </c>
      <c r="G109" s="164">
        <f t="shared" si="11"/>
        <v>0.68395461912479738</v>
      </c>
      <c r="H109" s="165">
        <f t="shared" si="12"/>
        <v>-0.22852512155591576</v>
      </c>
      <c r="I109" s="165">
        <f t="shared" si="13"/>
        <v>-0.18957345971563977</v>
      </c>
      <c r="J109" s="254">
        <f t="shared" si="14"/>
        <v>3.4532775833185814E-2</v>
      </c>
      <c r="K109" s="163">
        <v>20502</v>
      </c>
      <c r="L109" s="161">
        <v>12590</v>
      </c>
      <c r="M109" s="259">
        <f t="shared" si="15"/>
        <v>0.6140864305921373</v>
      </c>
      <c r="N109" s="163">
        <v>1898</v>
      </c>
      <c r="O109" s="161">
        <v>1405</v>
      </c>
      <c r="P109" s="164">
        <f t="shared" si="16"/>
        <v>0.74025289778714431</v>
      </c>
      <c r="Q109" s="253">
        <f t="shared" si="17"/>
        <v>9.8018967334035825</v>
      </c>
      <c r="R109" s="253">
        <f t="shared" si="18"/>
        <v>7.9608540925266897</v>
      </c>
      <c r="S109" s="254">
        <f t="shared" si="19"/>
        <v>-0.12616646719500701</v>
      </c>
    </row>
    <row r="110" spans="1:19" x14ac:dyDescent="0.25">
      <c r="A110" s="160" t="s">
        <v>302</v>
      </c>
      <c r="B110" s="163">
        <v>886</v>
      </c>
      <c r="C110" s="161">
        <v>670</v>
      </c>
      <c r="D110" s="162">
        <f t="shared" si="10"/>
        <v>0.75620767494356655</v>
      </c>
      <c r="E110" s="163">
        <v>0</v>
      </c>
      <c r="F110" s="161">
        <v>0</v>
      </c>
      <c r="G110" s="164" t="str">
        <f t="shared" si="11"/>
        <v/>
      </c>
      <c r="H110" s="165" t="str">
        <f t="shared" si="12"/>
        <v/>
      </c>
      <c r="I110" s="165" t="str">
        <f t="shared" si="13"/>
        <v/>
      </c>
      <c r="J110" s="254" t="str">
        <f t="shared" si="14"/>
        <v/>
      </c>
      <c r="K110" s="163">
        <v>12604</v>
      </c>
      <c r="L110" s="161">
        <v>7971</v>
      </c>
      <c r="M110" s="259">
        <f t="shared" si="15"/>
        <v>0.6324182799111393</v>
      </c>
      <c r="N110" s="163">
        <v>0</v>
      </c>
      <c r="O110" s="161">
        <v>0</v>
      </c>
      <c r="P110" s="164" t="str">
        <f t="shared" si="16"/>
        <v/>
      </c>
      <c r="Q110" s="253" t="str">
        <f t="shared" si="17"/>
        <v/>
      </c>
      <c r="R110" s="253" t="str">
        <f t="shared" si="18"/>
        <v/>
      </c>
      <c r="S110" s="254" t="str">
        <f t="shared" si="19"/>
        <v/>
      </c>
    </row>
    <row r="111" spans="1:19" x14ac:dyDescent="0.25">
      <c r="A111" s="160" t="s">
        <v>300</v>
      </c>
      <c r="B111" s="163">
        <v>868</v>
      </c>
      <c r="C111" s="161">
        <v>618</v>
      </c>
      <c r="D111" s="162">
        <f t="shared" si="10"/>
        <v>0.71198156682027647</v>
      </c>
      <c r="E111" s="163">
        <v>730</v>
      </c>
      <c r="F111" s="161">
        <v>590</v>
      </c>
      <c r="G111" s="164">
        <f t="shared" si="11"/>
        <v>0.80821917808219179</v>
      </c>
      <c r="H111" s="165">
        <f t="shared" si="12"/>
        <v>0.18904109589041096</v>
      </c>
      <c r="I111" s="165">
        <f t="shared" si="13"/>
        <v>4.7457627118643986E-2</v>
      </c>
      <c r="J111" s="254">
        <f t="shared" si="14"/>
        <v>-9.6237611261915323E-2</v>
      </c>
      <c r="K111" s="163">
        <v>9139</v>
      </c>
      <c r="L111" s="161">
        <v>6927</v>
      </c>
      <c r="M111" s="259">
        <f t="shared" si="15"/>
        <v>0.75796038953933687</v>
      </c>
      <c r="N111" s="163">
        <v>8717</v>
      </c>
      <c r="O111" s="161">
        <v>6407</v>
      </c>
      <c r="P111" s="164">
        <f t="shared" si="16"/>
        <v>0.73500057359183202</v>
      </c>
      <c r="Q111" s="253">
        <f t="shared" si="17"/>
        <v>4.8411150625215171E-2</v>
      </c>
      <c r="R111" s="253">
        <f t="shared" si="18"/>
        <v>8.1161229904791687E-2</v>
      </c>
      <c r="S111" s="254">
        <f t="shared" si="19"/>
        <v>2.2959815947504847E-2</v>
      </c>
    </row>
    <row r="112" spans="1:19" x14ac:dyDescent="0.25">
      <c r="A112" s="160" t="s">
        <v>304</v>
      </c>
      <c r="B112" s="163">
        <v>866</v>
      </c>
      <c r="C112" s="161">
        <v>735</v>
      </c>
      <c r="D112" s="162">
        <f t="shared" si="10"/>
        <v>0.84872979214780597</v>
      </c>
      <c r="E112" s="163">
        <v>0</v>
      </c>
      <c r="F112" s="161">
        <v>0</v>
      </c>
      <c r="G112" s="164" t="str">
        <f t="shared" si="11"/>
        <v/>
      </c>
      <c r="H112" s="165" t="str">
        <f t="shared" si="12"/>
        <v/>
      </c>
      <c r="I112" s="165" t="str">
        <f t="shared" si="13"/>
        <v/>
      </c>
      <c r="J112" s="254" t="str">
        <f t="shared" si="14"/>
        <v/>
      </c>
      <c r="K112" s="163">
        <v>7144</v>
      </c>
      <c r="L112" s="161">
        <v>5714</v>
      </c>
      <c r="M112" s="259">
        <f t="shared" si="15"/>
        <v>0.79983202687569988</v>
      </c>
      <c r="N112" s="163">
        <v>1302</v>
      </c>
      <c r="O112" s="161">
        <v>1036</v>
      </c>
      <c r="P112" s="164">
        <f t="shared" si="16"/>
        <v>0.79569892473118276</v>
      </c>
      <c r="Q112" s="253">
        <f t="shared" si="17"/>
        <v>4.4869431643625193</v>
      </c>
      <c r="R112" s="253">
        <f t="shared" si="18"/>
        <v>4.5154440154440154</v>
      </c>
      <c r="S112" s="254">
        <f t="shared" si="19"/>
        <v>4.1331021445171201E-3</v>
      </c>
    </row>
    <row r="113" spans="1:19" x14ac:dyDescent="0.25">
      <c r="A113" s="160" t="s">
        <v>305</v>
      </c>
      <c r="B113" s="163">
        <v>864</v>
      </c>
      <c r="C113" s="161">
        <v>749</v>
      </c>
      <c r="D113" s="162">
        <f t="shared" si="10"/>
        <v>0.86689814814814814</v>
      </c>
      <c r="E113" s="163">
        <v>866</v>
      </c>
      <c r="F113" s="161">
        <v>711</v>
      </c>
      <c r="G113" s="164">
        <f t="shared" si="11"/>
        <v>0.82101616628175522</v>
      </c>
      <c r="H113" s="165">
        <f t="shared" si="12"/>
        <v>-2.3094688221708681E-3</v>
      </c>
      <c r="I113" s="165">
        <f t="shared" si="13"/>
        <v>5.3445850914205284E-2</v>
      </c>
      <c r="J113" s="254">
        <f t="shared" si="14"/>
        <v>4.5881981866392918E-2</v>
      </c>
      <c r="K113" s="163">
        <v>9124</v>
      </c>
      <c r="L113" s="161">
        <v>7595</v>
      </c>
      <c r="M113" s="259">
        <f t="shared" si="15"/>
        <v>0.83241999123191579</v>
      </c>
      <c r="N113" s="163">
        <v>9230</v>
      </c>
      <c r="O113" s="161">
        <v>7364</v>
      </c>
      <c r="P113" s="164">
        <f t="shared" si="16"/>
        <v>0.79783315276273026</v>
      </c>
      <c r="Q113" s="253">
        <f t="shared" si="17"/>
        <v>-1.1484290357529847E-2</v>
      </c>
      <c r="R113" s="253">
        <f t="shared" si="18"/>
        <v>3.1368821292775628E-2</v>
      </c>
      <c r="S113" s="254">
        <f t="shared" si="19"/>
        <v>3.4586838469185532E-2</v>
      </c>
    </row>
    <row r="114" spans="1:19" x14ac:dyDescent="0.25">
      <c r="A114" s="160" t="s">
        <v>303</v>
      </c>
      <c r="B114" s="163">
        <v>768</v>
      </c>
      <c r="C114" s="161">
        <v>687</v>
      </c>
      <c r="D114" s="162">
        <f t="shared" si="10"/>
        <v>0.89453125</v>
      </c>
      <c r="E114" s="163">
        <v>770</v>
      </c>
      <c r="F114" s="161">
        <v>629</v>
      </c>
      <c r="G114" s="164">
        <f t="shared" si="11"/>
        <v>0.81688311688311688</v>
      </c>
      <c r="H114" s="165">
        <f t="shared" si="12"/>
        <v>-2.5974025974025983E-3</v>
      </c>
      <c r="I114" s="165">
        <f t="shared" si="13"/>
        <v>9.2209856915739241E-2</v>
      </c>
      <c r="J114" s="254">
        <f t="shared" si="14"/>
        <v>7.7648133116883122E-2</v>
      </c>
      <c r="K114" s="163">
        <v>8638</v>
      </c>
      <c r="L114" s="161">
        <v>6918</v>
      </c>
      <c r="M114" s="259">
        <f t="shared" si="15"/>
        <v>0.8008798332947441</v>
      </c>
      <c r="N114" s="163">
        <v>8872</v>
      </c>
      <c r="O114" s="161">
        <v>6928</v>
      </c>
      <c r="P114" s="164">
        <f t="shared" si="16"/>
        <v>0.78088367899008115</v>
      </c>
      <c r="Q114" s="253">
        <f t="shared" si="17"/>
        <v>-2.6375112714156934E-2</v>
      </c>
      <c r="R114" s="253">
        <f t="shared" si="18"/>
        <v>-1.4434180138568342E-3</v>
      </c>
      <c r="S114" s="254">
        <f t="shared" si="19"/>
        <v>1.999615430466295E-2</v>
      </c>
    </row>
    <row r="115" spans="1:19" x14ac:dyDescent="0.25">
      <c r="A115" s="160" t="s">
        <v>295</v>
      </c>
      <c r="B115" s="163">
        <v>712</v>
      </c>
      <c r="C115" s="161">
        <v>479</v>
      </c>
      <c r="D115" s="162">
        <f t="shared" si="10"/>
        <v>0.672752808988764</v>
      </c>
      <c r="E115" s="163">
        <v>1161</v>
      </c>
      <c r="F115" s="161">
        <v>852</v>
      </c>
      <c r="G115" s="164">
        <f t="shared" si="11"/>
        <v>0.73385012919896642</v>
      </c>
      <c r="H115" s="165">
        <f t="shared" si="12"/>
        <v>-0.38673557278208437</v>
      </c>
      <c r="I115" s="165">
        <f t="shared" si="13"/>
        <v>-0.43779342723004699</v>
      </c>
      <c r="J115" s="254">
        <f t="shared" si="14"/>
        <v>-6.1097320210202422E-2</v>
      </c>
      <c r="K115" s="163">
        <v>12072</v>
      </c>
      <c r="L115" s="161">
        <v>8623</v>
      </c>
      <c r="M115" s="259">
        <f t="shared" si="15"/>
        <v>0.71429754804506296</v>
      </c>
      <c r="N115" s="163">
        <v>12247</v>
      </c>
      <c r="O115" s="161">
        <v>8378</v>
      </c>
      <c r="P115" s="164">
        <f t="shared" si="16"/>
        <v>0.6840858985874092</v>
      </c>
      <c r="Q115" s="253">
        <f t="shared" si="17"/>
        <v>-1.4289213684984037E-2</v>
      </c>
      <c r="R115" s="253">
        <f t="shared" si="18"/>
        <v>2.9243256147051699E-2</v>
      </c>
      <c r="S115" s="254">
        <f t="shared" si="19"/>
        <v>3.0211649457653755E-2</v>
      </c>
    </row>
    <row r="116" spans="1:19" x14ac:dyDescent="0.25">
      <c r="A116" s="160" t="s">
        <v>306</v>
      </c>
      <c r="B116" s="163">
        <v>684</v>
      </c>
      <c r="C116" s="161">
        <v>618</v>
      </c>
      <c r="D116" s="162">
        <f t="shared" si="10"/>
        <v>0.90350877192982459</v>
      </c>
      <c r="E116" s="163">
        <v>1003</v>
      </c>
      <c r="F116" s="161">
        <v>828</v>
      </c>
      <c r="G116" s="164">
        <f t="shared" si="11"/>
        <v>0.82552342971086745</v>
      </c>
      <c r="H116" s="165">
        <f t="shared" si="12"/>
        <v>-0.31804586241276167</v>
      </c>
      <c r="I116" s="165">
        <f t="shared" si="13"/>
        <v>-0.25362318840579712</v>
      </c>
      <c r="J116" s="254">
        <f t="shared" si="14"/>
        <v>7.7985342218957143E-2</v>
      </c>
      <c r="K116" s="163">
        <v>7862</v>
      </c>
      <c r="L116" s="161">
        <v>6225</v>
      </c>
      <c r="M116" s="259">
        <f t="shared" si="15"/>
        <v>0.79178326125667764</v>
      </c>
      <c r="N116" s="163">
        <v>9384</v>
      </c>
      <c r="O116" s="161">
        <v>7677</v>
      </c>
      <c r="P116" s="164">
        <f t="shared" si="16"/>
        <v>0.81809462915601028</v>
      </c>
      <c r="Q116" s="253">
        <f t="shared" si="17"/>
        <v>-0.16219096334185845</v>
      </c>
      <c r="R116" s="253">
        <f t="shared" si="18"/>
        <v>-0.18913638139898403</v>
      </c>
      <c r="S116" s="254">
        <f t="shared" si="19"/>
        <v>-2.6311367899332638E-2</v>
      </c>
    </row>
    <row r="117" spans="1:19" x14ac:dyDescent="0.25">
      <c r="A117" s="160" t="s">
        <v>307</v>
      </c>
      <c r="B117" s="163">
        <v>681</v>
      </c>
      <c r="C117" s="161">
        <v>591</v>
      </c>
      <c r="D117" s="162">
        <f t="shared" si="10"/>
        <v>0.86784140969162993</v>
      </c>
      <c r="E117" s="163">
        <v>675</v>
      </c>
      <c r="F117" s="161">
        <v>465</v>
      </c>
      <c r="G117" s="164">
        <f t="shared" si="11"/>
        <v>0.68888888888888888</v>
      </c>
      <c r="H117" s="165">
        <f t="shared" si="12"/>
        <v>8.8888888888889461E-3</v>
      </c>
      <c r="I117" s="165">
        <f t="shared" si="13"/>
        <v>0.2709677419354839</v>
      </c>
      <c r="J117" s="254">
        <f t="shared" si="14"/>
        <v>0.17895252080274104</v>
      </c>
      <c r="K117" s="163">
        <v>7154</v>
      </c>
      <c r="L117" s="161">
        <v>5993</v>
      </c>
      <c r="M117" s="259">
        <f t="shared" si="15"/>
        <v>0.83771316745876434</v>
      </c>
      <c r="N117" s="163">
        <v>7132</v>
      </c>
      <c r="O117" s="161">
        <v>5175</v>
      </c>
      <c r="P117" s="164">
        <f t="shared" si="16"/>
        <v>0.72560291643297814</v>
      </c>
      <c r="Q117" s="253">
        <f t="shared" si="17"/>
        <v>3.0846887268647372E-3</v>
      </c>
      <c r="R117" s="253">
        <f t="shared" si="18"/>
        <v>0.1580676328502415</v>
      </c>
      <c r="S117" s="254">
        <f t="shared" si="19"/>
        <v>0.1121102510257862</v>
      </c>
    </row>
    <row r="118" spans="1:19" x14ac:dyDescent="0.25">
      <c r="A118" s="160" t="s">
        <v>301</v>
      </c>
      <c r="B118" s="163">
        <v>676</v>
      </c>
      <c r="C118" s="161">
        <v>229</v>
      </c>
      <c r="D118" s="162">
        <f t="shared" si="10"/>
        <v>0.33875739644970415</v>
      </c>
      <c r="E118" s="163">
        <v>540</v>
      </c>
      <c r="F118" s="161">
        <v>253</v>
      </c>
      <c r="G118" s="164">
        <f t="shared" si="11"/>
        <v>0.4685185185185185</v>
      </c>
      <c r="H118" s="165">
        <f t="shared" si="12"/>
        <v>0.25185185185185177</v>
      </c>
      <c r="I118" s="165">
        <f t="shared" si="13"/>
        <v>-9.4861660079051391E-2</v>
      </c>
      <c r="J118" s="254">
        <f t="shared" si="14"/>
        <v>-0.12976112206881435</v>
      </c>
      <c r="K118" s="163">
        <v>6534</v>
      </c>
      <c r="L118" s="161">
        <v>2503</v>
      </c>
      <c r="M118" s="259">
        <f t="shared" si="15"/>
        <v>0.38307315580042856</v>
      </c>
      <c r="N118" s="163">
        <v>4616</v>
      </c>
      <c r="O118" s="161">
        <v>2217</v>
      </c>
      <c r="P118" s="164">
        <f t="shared" si="16"/>
        <v>0.48028596187175043</v>
      </c>
      <c r="Q118" s="253">
        <f t="shared" si="17"/>
        <v>0.41551126516464465</v>
      </c>
      <c r="R118" s="253">
        <f t="shared" si="18"/>
        <v>0.12900315741993684</v>
      </c>
      <c r="S118" s="254">
        <f t="shared" si="19"/>
        <v>-9.7212806071321878E-2</v>
      </c>
    </row>
    <row r="119" spans="1:19" x14ac:dyDescent="0.25">
      <c r="A119" s="160" t="s">
        <v>308</v>
      </c>
      <c r="B119" s="163">
        <v>573</v>
      </c>
      <c r="C119" s="161">
        <v>493</v>
      </c>
      <c r="D119" s="162">
        <f t="shared" si="10"/>
        <v>0.86038394415357766</v>
      </c>
      <c r="E119" s="163">
        <v>664</v>
      </c>
      <c r="F119" s="161">
        <v>486</v>
      </c>
      <c r="G119" s="164">
        <f t="shared" si="11"/>
        <v>0.73192771084337349</v>
      </c>
      <c r="H119" s="165">
        <f t="shared" si="12"/>
        <v>-0.13704819277108438</v>
      </c>
      <c r="I119" s="165">
        <f t="shared" si="13"/>
        <v>1.4403292181069949E-2</v>
      </c>
      <c r="J119" s="254">
        <f t="shared" si="14"/>
        <v>0.12845623331020417</v>
      </c>
      <c r="K119" s="163">
        <v>7096</v>
      </c>
      <c r="L119" s="161">
        <v>6358</v>
      </c>
      <c r="M119" s="259">
        <f t="shared" si="15"/>
        <v>0.89599774520856823</v>
      </c>
      <c r="N119" s="163">
        <v>7448</v>
      </c>
      <c r="O119" s="161">
        <v>4912</v>
      </c>
      <c r="P119" s="164">
        <f t="shared" si="16"/>
        <v>0.65950590762620842</v>
      </c>
      <c r="Q119" s="253">
        <f t="shared" si="17"/>
        <v>-4.7261009667024734E-2</v>
      </c>
      <c r="R119" s="253">
        <f t="shared" si="18"/>
        <v>0.29438110749185675</v>
      </c>
      <c r="S119" s="254">
        <f t="shared" si="19"/>
        <v>0.23649183758235981</v>
      </c>
    </row>
    <row r="120" spans="1:19" x14ac:dyDescent="0.25">
      <c r="A120" s="160" t="s">
        <v>293</v>
      </c>
      <c r="B120" s="163">
        <v>480</v>
      </c>
      <c r="C120" s="161">
        <v>431</v>
      </c>
      <c r="D120" s="162">
        <f t="shared" si="10"/>
        <v>0.8979166666666667</v>
      </c>
      <c r="E120" s="163">
        <v>770</v>
      </c>
      <c r="F120" s="161">
        <v>433</v>
      </c>
      <c r="G120" s="164">
        <f t="shared" si="11"/>
        <v>0.56233766233766236</v>
      </c>
      <c r="H120" s="165">
        <f t="shared" si="12"/>
        <v>-0.37662337662337664</v>
      </c>
      <c r="I120" s="165">
        <f t="shared" si="13"/>
        <v>-4.6189376443418473E-3</v>
      </c>
      <c r="J120" s="254">
        <f t="shared" si="14"/>
        <v>0.33557900432900434</v>
      </c>
      <c r="K120" s="163">
        <v>6248</v>
      </c>
      <c r="L120" s="161">
        <v>5426</v>
      </c>
      <c r="M120" s="259">
        <f t="shared" si="15"/>
        <v>0.86843790012804101</v>
      </c>
      <c r="N120" s="163">
        <v>7316</v>
      </c>
      <c r="O120" s="161">
        <v>5690</v>
      </c>
      <c r="P120" s="164">
        <f t="shared" si="16"/>
        <v>0.77774740295243305</v>
      </c>
      <c r="Q120" s="253">
        <f t="shared" si="17"/>
        <v>-0.14598141060688896</v>
      </c>
      <c r="R120" s="253">
        <f t="shared" si="18"/>
        <v>-4.6397188049209115E-2</v>
      </c>
      <c r="S120" s="254">
        <f t="shared" si="19"/>
        <v>9.0690497175607954E-2</v>
      </c>
    </row>
    <row r="121" spans="1:19" x14ac:dyDescent="0.25">
      <c r="A121" s="160" t="s">
        <v>633</v>
      </c>
      <c r="B121" s="163">
        <v>392</v>
      </c>
      <c r="C121" s="161">
        <v>238</v>
      </c>
      <c r="D121" s="162">
        <f t="shared" si="10"/>
        <v>0.6071428571428571</v>
      </c>
      <c r="E121" s="163">
        <v>0</v>
      </c>
      <c r="F121" s="161">
        <v>0</v>
      </c>
      <c r="G121" s="164" t="str">
        <f t="shared" si="11"/>
        <v/>
      </c>
      <c r="H121" s="165" t="str">
        <f t="shared" si="12"/>
        <v/>
      </c>
      <c r="I121" s="165" t="str">
        <f t="shared" si="13"/>
        <v/>
      </c>
      <c r="J121" s="254" t="str">
        <f t="shared" si="14"/>
        <v/>
      </c>
      <c r="K121" s="163">
        <v>392</v>
      </c>
      <c r="L121" s="161">
        <v>238</v>
      </c>
      <c r="M121" s="259">
        <f t="shared" si="15"/>
        <v>0.6071428571428571</v>
      </c>
      <c r="N121" s="163">
        <v>0</v>
      </c>
      <c r="O121" s="161">
        <v>0</v>
      </c>
      <c r="P121" s="164" t="str">
        <f t="shared" si="16"/>
        <v/>
      </c>
      <c r="Q121" s="253" t="str">
        <f t="shared" si="17"/>
        <v/>
      </c>
      <c r="R121" s="253" t="str">
        <f t="shared" si="18"/>
        <v/>
      </c>
      <c r="S121" s="254" t="str">
        <f t="shared" si="19"/>
        <v/>
      </c>
    </row>
    <row r="122" spans="1:19" x14ac:dyDescent="0.25">
      <c r="A122" s="160" t="s">
        <v>634</v>
      </c>
      <c r="B122" s="163">
        <v>384</v>
      </c>
      <c r="C122" s="161">
        <v>171</v>
      </c>
      <c r="D122" s="162">
        <f t="shared" si="10"/>
        <v>0.4453125</v>
      </c>
      <c r="E122" s="163">
        <v>0</v>
      </c>
      <c r="F122" s="161">
        <v>0</v>
      </c>
      <c r="G122" s="164" t="str">
        <f t="shared" si="11"/>
        <v/>
      </c>
      <c r="H122" s="165" t="str">
        <f t="shared" si="12"/>
        <v/>
      </c>
      <c r="I122" s="165" t="str">
        <f t="shared" si="13"/>
        <v/>
      </c>
      <c r="J122" s="254" t="str">
        <f t="shared" si="14"/>
        <v/>
      </c>
      <c r="K122" s="163">
        <v>384</v>
      </c>
      <c r="L122" s="161">
        <v>171</v>
      </c>
      <c r="M122" s="259">
        <f t="shared" si="15"/>
        <v>0.4453125</v>
      </c>
      <c r="N122" s="163">
        <v>0</v>
      </c>
      <c r="O122" s="161">
        <v>0</v>
      </c>
      <c r="P122" s="164" t="str">
        <f t="shared" si="16"/>
        <v/>
      </c>
      <c r="Q122" s="253" t="str">
        <f t="shared" si="17"/>
        <v/>
      </c>
      <c r="R122" s="253" t="str">
        <f t="shared" si="18"/>
        <v/>
      </c>
      <c r="S122" s="254" t="str">
        <f t="shared" si="19"/>
        <v/>
      </c>
    </row>
    <row r="123" spans="1:19" x14ac:dyDescent="0.25">
      <c r="A123" s="160" t="s">
        <v>635</v>
      </c>
      <c r="B123" s="163">
        <v>369</v>
      </c>
      <c r="C123" s="161">
        <v>308</v>
      </c>
      <c r="D123" s="162">
        <f t="shared" si="10"/>
        <v>0.83468834688346882</v>
      </c>
      <c r="E123" s="163">
        <v>0</v>
      </c>
      <c r="F123" s="161">
        <v>0</v>
      </c>
      <c r="G123" s="164" t="str">
        <f t="shared" si="11"/>
        <v/>
      </c>
      <c r="H123" s="165" t="str">
        <f t="shared" si="12"/>
        <v/>
      </c>
      <c r="I123" s="165" t="str">
        <f t="shared" si="13"/>
        <v/>
      </c>
      <c r="J123" s="254" t="str">
        <f t="shared" si="14"/>
        <v/>
      </c>
      <c r="K123" s="163">
        <v>369</v>
      </c>
      <c r="L123" s="161">
        <v>308</v>
      </c>
      <c r="M123" s="259">
        <f t="shared" si="15"/>
        <v>0.83468834688346882</v>
      </c>
      <c r="N123" s="163">
        <v>0</v>
      </c>
      <c r="O123" s="161">
        <v>0</v>
      </c>
      <c r="P123" s="164" t="str">
        <f t="shared" si="16"/>
        <v/>
      </c>
      <c r="Q123" s="253" t="str">
        <f t="shared" si="17"/>
        <v/>
      </c>
      <c r="R123" s="253" t="str">
        <f t="shared" si="18"/>
        <v/>
      </c>
      <c r="S123" s="254" t="str">
        <f t="shared" si="19"/>
        <v/>
      </c>
    </row>
    <row r="124" spans="1:19" x14ac:dyDescent="0.25">
      <c r="A124" s="160" t="s">
        <v>309</v>
      </c>
      <c r="B124" s="163">
        <v>364</v>
      </c>
      <c r="C124" s="161">
        <v>321</v>
      </c>
      <c r="D124" s="162">
        <f t="shared" si="10"/>
        <v>0.88186813186813184</v>
      </c>
      <c r="E124" s="163">
        <v>364</v>
      </c>
      <c r="F124" s="161">
        <v>299</v>
      </c>
      <c r="G124" s="164">
        <f t="shared" si="11"/>
        <v>0.8214285714285714</v>
      </c>
      <c r="H124" s="165">
        <f t="shared" si="12"/>
        <v>0</v>
      </c>
      <c r="I124" s="165">
        <f t="shared" si="13"/>
        <v>7.3578595317725703E-2</v>
      </c>
      <c r="J124" s="254">
        <f t="shared" si="14"/>
        <v>6.0439560439560447E-2</v>
      </c>
      <c r="K124" s="163">
        <v>4183</v>
      </c>
      <c r="L124" s="161">
        <v>3347</v>
      </c>
      <c r="M124" s="259">
        <f t="shared" si="15"/>
        <v>0.80014343772412144</v>
      </c>
      <c r="N124" s="163">
        <v>4335</v>
      </c>
      <c r="O124" s="161">
        <v>3370</v>
      </c>
      <c r="P124" s="164">
        <f t="shared" si="16"/>
        <v>0.77739331026528258</v>
      </c>
      <c r="Q124" s="253">
        <f t="shared" si="17"/>
        <v>-3.5063437139561726E-2</v>
      </c>
      <c r="R124" s="253">
        <f t="shared" si="18"/>
        <v>-6.8249258160237858E-3</v>
      </c>
      <c r="S124" s="254">
        <f t="shared" si="19"/>
        <v>2.2750127458838865E-2</v>
      </c>
    </row>
    <row r="125" spans="1:19" x14ac:dyDescent="0.25">
      <c r="A125" s="160" t="s">
        <v>314</v>
      </c>
      <c r="B125" s="163">
        <v>297</v>
      </c>
      <c r="C125" s="161">
        <v>264</v>
      </c>
      <c r="D125" s="162">
        <f t="shared" si="10"/>
        <v>0.88888888888888884</v>
      </c>
      <c r="E125" s="163">
        <v>379</v>
      </c>
      <c r="F125" s="161">
        <v>312</v>
      </c>
      <c r="G125" s="164">
        <f t="shared" si="11"/>
        <v>0.82321899736147752</v>
      </c>
      <c r="H125" s="165">
        <f t="shared" si="12"/>
        <v>-0.21635883905013198</v>
      </c>
      <c r="I125" s="165">
        <f t="shared" si="13"/>
        <v>-0.15384615384615385</v>
      </c>
      <c r="J125" s="254">
        <f t="shared" si="14"/>
        <v>6.5669891527411317E-2</v>
      </c>
      <c r="K125" s="163">
        <v>3118</v>
      </c>
      <c r="L125" s="161">
        <v>2171</v>
      </c>
      <c r="M125" s="259">
        <f t="shared" si="15"/>
        <v>0.69627966645285444</v>
      </c>
      <c r="N125" s="163">
        <v>3468</v>
      </c>
      <c r="O125" s="161">
        <v>2128</v>
      </c>
      <c r="P125" s="164">
        <f t="shared" si="16"/>
        <v>0.61361014994232987</v>
      </c>
      <c r="Q125" s="253">
        <f t="shared" si="17"/>
        <v>-0.10092272202998842</v>
      </c>
      <c r="R125" s="253">
        <f t="shared" si="18"/>
        <v>2.0206766917293173E-2</v>
      </c>
      <c r="S125" s="254">
        <f t="shared" si="19"/>
        <v>8.2669516510524566E-2</v>
      </c>
    </row>
    <row r="126" spans="1:19" x14ac:dyDescent="0.25">
      <c r="A126" s="160" t="s">
        <v>392</v>
      </c>
      <c r="B126" s="163">
        <v>274</v>
      </c>
      <c r="C126" s="161">
        <v>230</v>
      </c>
      <c r="D126" s="162">
        <f t="shared" si="10"/>
        <v>0.83941605839416056</v>
      </c>
      <c r="E126" s="163">
        <v>1010</v>
      </c>
      <c r="F126" s="161">
        <v>783</v>
      </c>
      <c r="G126" s="164">
        <f t="shared" si="11"/>
        <v>0.77524752475247527</v>
      </c>
      <c r="H126" s="165">
        <f t="shared" si="12"/>
        <v>-0.72871287128712869</v>
      </c>
      <c r="I126" s="165">
        <f t="shared" si="13"/>
        <v>-0.70625798212005109</v>
      </c>
      <c r="J126" s="254">
        <f t="shared" si="14"/>
        <v>6.4168533641685288E-2</v>
      </c>
      <c r="K126" s="163">
        <v>4529</v>
      </c>
      <c r="L126" s="161">
        <v>3777</v>
      </c>
      <c r="M126" s="259">
        <f t="shared" si="15"/>
        <v>0.83395893133141974</v>
      </c>
      <c r="N126" s="163">
        <v>12016</v>
      </c>
      <c r="O126" s="161">
        <v>8867</v>
      </c>
      <c r="P126" s="164">
        <f t="shared" si="16"/>
        <v>0.73793275632490019</v>
      </c>
      <c r="Q126" s="253">
        <f t="shared" si="17"/>
        <v>-0.62308588548601862</v>
      </c>
      <c r="R126" s="253">
        <f t="shared" si="18"/>
        <v>-0.57403856997857217</v>
      </c>
      <c r="S126" s="254">
        <f t="shared" si="19"/>
        <v>9.6026175006519554E-2</v>
      </c>
    </row>
    <row r="127" spans="1:19" x14ac:dyDescent="0.25">
      <c r="A127" s="160" t="s">
        <v>317</v>
      </c>
      <c r="B127" s="163">
        <v>273</v>
      </c>
      <c r="C127" s="161">
        <v>256</v>
      </c>
      <c r="D127" s="162">
        <f t="shared" si="10"/>
        <v>0.93772893772893773</v>
      </c>
      <c r="E127" s="163">
        <v>285</v>
      </c>
      <c r="F127" s="161">
        <v>263</v>
      </c>
      <c r="G127" s="164">
        <f t="shared" si="11"/>
        <v>0.92280701754385963</v>
      </c>
      <c r="H127" s="165">
        <f t="shared" si="12"/>
        <v>-4.2105263157894757E-2</v>
      </c>
      <c r="I127" s="165">
        <f t="shared" si="13"/>
        <v>-2.6615969581749055E-2</v>
      </c>
      <c r="J127" s="254">
        <f t="shared" si="14"/>
        <v>1.4921920185078097E-2</v>
      </c>
      <c r="K127" s="163">
        <v>2060</v>
      </c>
      <c r="L127" s="161">
        <v>1932</v>
      </c>
      <c r="M127" s="259">
        <f t="shared" si="15"/>
        <v>0.93786407766990287</v>
      </c>
      <c r="N127" s="163">
        <v>2050</v>
      </c>
      <c r="O127" s="161">
        <v>1776</v>
      </c>
      <c r="P127" s="164">
        <f t="shared" si="16"/>
        <v>0.86634146341463414</v>
      </c>
      <c r="Q127" s="253">
        <f t="shared" si="17"/>
        <v>4.8780487804878092E-3</v>
      </c>
      <c r="R127" s="253">
        <f t="shared" si="18"/>
        <v>8.783783783783794E-2</v>
      </c>
      <c r="S127" s="254">
        <f t="shared" si="19"/>
        <v>7.1522614255268735E-2</v>
      </c>
    </row>
    <row r="128" spans="1:19" x14ac:dyDescent="0.25">
      <c r="A128" s="160" t="s">
        <v>310</v>
      </c>
      <c r="B128" s="163">
        <v>216</v>
      </c>
      <c r="C128" s="161">
        <v>135</v>
      </c>
      <c r="D128" s="162">
        <f t="shared" si="10"/>
        <v>0.625</v>
      </c>
      <c r="E128" s="163">
        <v>494</v>
      </c>
      <c r="F128" s="161">
        <v>286</v>
      </c>
      <c r="G128" s="164">
        <f t="shared" si="11"/>
        <v>0.57894736842105265</v>
      </c>
      <c r="H128" s="165">
        <f t="shared" si="12"/>
        <v>-0.56275303643724695</v>
      </c>
      <c r="I128" s="165">
        <f t="shared" si="13"/>
        <v>-0.52797202797202791</v>
      </c>
      <c r="J128" s="254">
        <f t="shared" si="14"/>
        <v>4.6052631578947345E-2</v>
      </c>
      <c r="K128" s="163">
        <v>2922</v>
      </c>
      <c r="L128" s="161">
        <v>1527</v>
      </c>
      <c r="M128" s="259">
        <f t="shared" si="15"/>
        <v>0.52258726899383978</v>
      </c>
      <c r="N128" s="163">
        <v>4482</v>
      </c>
      <c r="O128" s="161">
        <v>2567</v>
      </c>
      <c r="P128" s="164">
        <f t="shared" si="16"/>
        <v>0.57273538598839802</v>
      </c>
      <c r="Q128" s="253">
        <f t="shared" si="17"/>
        <v>-0.34805890227576974</v>
      </c>
      <c r="R128" s="253">
        <f t="shared" si="18"/>
        <v>-0.4051421893260615</v>
      </c>
      <c r="S128" s="254">
        <f t="shared" si="19"/>
        <v>-5.0148116994558234E-2</v>
      </c>
    </row>
    <row r="129" spans="1:19" x14ac:dyDescent="0.25">
      <c r="A129" s="160" t="s">
        <v>312</v>
      </c>
      <c r="B129" s="163">
        <v>188</v>
      </c>
      <c r="C129" s="161">
        <v>158</v>
      </c>
      <c r="D129" s="162">
        <f t="shared" si="10"/>
        <v>0.84042553191489366</v>
      </c>
      <c r="E129" s="163">
        <v>551</v>
      </c>
      <c r="F129" s="161">
        <v>404</v>
      </c>
      <c r="G129" s="164">
        <f t="shared" si="11"/>
        <v>0.73321234119782219</v>
      </c>
      <c r="H129" s="165">
        <f t="shared" si="12"/>
        <v>-0.6588021778584392</v>
      </c>
      <c r="I129" s="165">
        <f t="shared" si="13"/>
        <v>-0.6089108910891089</v>
      </c>
      <c r="J129" s="254">
        <f t="shared" si="14"/>
        <v>0.10721319071707147</v>
      </c>
      <c r="K129" s="163">
        <v>2853</v>
      </c>
      <c r="L129" s="161">
        <v>1620</v>
      </c>
      <c r="M129" s="259">
        <f t="shared" si="15"/>
        <v>0.56782334384858046</v>
      </c>
      <c r="N129" s="163">
        <v>4917</v>
      </c>
      <c r="O129" s="161">
        <v>2929</v>
      </c>
      <c r="P129" s="164">
        <f t="shared" si="16"/>
        <v>0.59568842790319299</v>
      </c>
      <c r="Q129" s="253">
        <f t="shared" si="17"/>
        <v>-0.41976815131177547</v>
      </c>
      <c r="R129" s="253">
        <f t="shared" si="18"/>
        <v>-0.44691020826220551</v>
      </c>
      <c r="S129" s="254">
        <f t="shared" si="19"/>
        <v>-2.7865084054612521E-2</v>
      </c>
    </row>
    <row r="130" spans="1:19" x14ac:dyDescent="0.25">
      <c r="A130" s="160" t="s">
        <v>324</v>
      </c>
      <c r="B130" s="163">
        <v>181</v>
      </c>
      <c r="C130" s="161">
        <v>92</v>
      </c>
      <c r="D130" s="162">
        <f t="shared" si="10"/>
        <v>0.50828729281767959</v>
      </c>
      <c r="E130" s="163">
        <v>342</v>
      </c>
      <c r="F130" s="161">
        <v>169</v>
      </c>
      <c r="G130" s="164">
        <f t="shared" si="11"/>
        <v>0.49415204678362573</v>
      </c>
      <c r="H130" s="165">
        <f t="shared" si="12"/>
        <v>-0.4707602339181286</v>
      </c>
      <c r="I130" s="165">
        <f t="shared" si="13"/>
        <v>-0.45562130177514792</v>
      </c>
      <c r="J130" s="254">
        <f t="shared" si="14"/>
        <v>1.4135246034053861E-2</v>
      </c>
      <c r="K130" s="163">
        <v>1858</v>
      </c>
      <c r="L130" s="161">
        <v>893</v>
      </c>
      <c r="M130" s="259">
        <f t="shared" si="15"/>
        <v>0.4806243272335845</v>
      </c>
      <c r="N130" s="163">
        <v>2561</v>
      </c>
      <c r="O130" s="161">
        <v>1002</v>
      </c>
      <c r="P130" s="164">
        <f t="shared" si="16"/>
        <v>0.39125341663412727</v>
      </c>
      <c r="Q130" s="253">
        <f t="shared" si="17"/>
        <v>-0.27450214759859426</v>
      </c>
      <c r="R130" s="253">
        <f t="shared" si="18"/>
        <v>-0.10878243512974051</v>
      </c>
      <c r="S130" s="254">
        <f t="shared" si="19"/>
        <v>8.9370910599457232E-2</v>
      </c>
    </row>
    <row r="131" spans="1:19" x14ac:dyDescent="0.25">
      <c r="A131" s="160" t="s">
        <v>408</v>
      </c>
      <c r="B131" s="163">
        <v>174</v>
      </c>
      <c r="C131" s="161">
        <v>174</v>
      </c>
      <c r="D131" s="162">
        <f t="shared" si="10"/>
        <v>1</v>
      </c>
      <c r="E131" s="163">
        <v>810</v>
      </c>
      <c r="F131" s="161">
        <v>620</v>
      </c>
      <c r="G131" s="164">
        <f t="shared" si="11"/>
        <v>0.76543209876543206</v>
      </c>
      <c r="H131" s="165">
        <f t="shared" si="12"/>
        <v>-0.78518518518518521</v>
      </c>
      <c r="I131" s="165">
        <f t="shared" si="13"/>
        <v>-0.71935483870967742</v>
      </c>
      <c r="J131" s="254">
        <f t="shared" si="14"/>
        <v>0.23456790123456794</v>
      </c>
      <c r="K131" s="163">
        <v>1734</v>
      </c>
      <c r="L131" s="161">
        <v>1243</v>
      </c>
      <c r="M131" s="259">
        <f t="shared" si="15"/>
        <v>0.71683967704728946</v>
      </c>
      <c r="N131" s="163">
        <v>1560</v>
      </c>
      <c r="O131" s="161">
        <v>1310</v>
      </c>
      <c r="P131" s="164">
        <f t="shared" si="16"/>
        <v>0.83974358974358976</v>
      </c>
      <c r="Q131" s="253">
        <f t="shared" si="17"/>
        <v>0.11153846153846159</v>
      </c>
      <c r="R131" s="253">
        <f t="shared" si="18"/>
        <v>-5.1145038167938917E-2</v>
      </c>
      <c r="S131" s="254">
        <f t="shared" si="19"/>
        <v>-0.1229039126963003</v>
      </c>
    </row>
    <row r="132" spans="1:19" x14ac:dyDescent="0.25">
      <c r="A132" s="160" t="s">
        <v>325</v>
      </c>
      <c r="B132" s="163">
        <v>143</v>
      </c>
      <c r="C132" s="161">
        <v>53</v>
      </c>
      <c r="D132" s="162">
        <f t="shared" si="10"/>
        <v>0.37062937062937062</v>
      </c>
      <c r="E132" s="163">
        <v>152</v>
      </c>
      <c r="F132" s="161">
        <v>88</v>
      </c>
      <c r="G132" s="164">
        <f t="shared" si="11"/>
        <v>0.57894736842105265</v>
      </c>
      <c r="H132" s="165">
        <f t="shared" si="12"/>
        <v>-5.9210526315789491E-2</v>
      </c>
      <c r="I132" s="165">
        <f t="shared" si="13"/>
        <v>-0.39772727272727271</v>
      </c>
      <c r="J132" s="254">
        <f t="shared" si="14"/>
        <v>-0.20831799779168203</v>
      </c>
      <c r="K132" s="163">
        <v>1222</v>
      </c>
      <c r="L132" s="161">
        <v>674</v>
      </c>
      <c r="M132" s="259">
        <f t="shared" si="15"/>
        <v>0.55155482815057288</v>
      </c>
      <c r="N132" s="163">
        <v>1374</v>
      </c>
      <c r="O132" s="161">
        <v>733</v>
      </c>
      <c r="P132" s="164">
        <f t="shared" si="16"/>
        <v>0.53347889374090252</v>
      </c>
      <c r="Q132" s="253">
        <f t="shared" si="17"/>
        <v>-0.11062590975254727</v>
      </c>
      <c r="R132" s="253">
        <f t="shared" si="18"/>
        <v>-8.0491132332878634E-2</v>
      </c>
      <c r="S132" s="254">
        <f t="shared" si="19"/>
        <v>1.8075934409670369E-2</v>
      </c>
    </row>
    <row r="133" spans="1:19" x14ac:dyDescent="0.25">
      <c r="A133" s="160" t="s">
        <v>315</v>
      </c>
      <c r="B133" s="163">
        <v>115</v>
      </c>
      <c r="C133" s="161">
        <v>101</v>
      </c>
      <c r="D133" s="162">
        <f t="shared" si="10"/>
        <v>0.87826086956521743</v>
      </c>
      <c r="E133" s="163">
        <v>342</v>
      </c>
      <c r="F133" s="161">
        <v>200</v>
      </c>
      <c r="G133" s="164">
        <f t="shared" si="11"/>
        <v>0.58479532163742687</v>
      </c>
      <c r="H133" s="165">
        <f t="shared" si="12"/>
        <v>-0.66374269005847952</v>
      </c>
      <c r="I133" s="165">
        <f t="shared" si="13"/>
        <v>-0.495</v>
      </c>
      <c r="J133" s="254">
        <f t="shared" si="14"/>
        <v>0.29346554792779056</v>
      </c>
      <c r="K133" s="163">
        <v>1525</v>
      </c>
      <c r="L133" s="161">
        <v>954</v>
      </c>
      <c r="M133" s="259">
        <f t="shared" si="15"/>
        <v>0.62557377049180329</v>
      </c>
      <c r="N133" s="163">
        <v>3398</v>
      </c>
      <c r="O133" s="161">
        <v>1770</v>
      </c>
      <c r="P133" s="164">
        <f t="shared" si="16"/>
        <v>0.5208946439081813</v>
      </c>
      <c r="Q133" s="253">
        <f t="shared" si="17"/>
        <v>-0.5512065921130076</v>
      </c>
      <c r="R133" s="253">
        <f t="shared" si="18"/>
        <v>-0.46101694915254232</v>
      </c>
      <c r="S133" s="254">
        <f t="shared" si="19"/>
        <v>0.104679126583622</v>
      </c>
    </row>
    <row r="134" spans="1:19" x14ac:dyDescent="0.25">
      <c r="A134" s="160" t="s">
        <v>520</v>
      </c>
      <c r="B134" s="163">
        <v>99</v>
      </c>
      <c r="C134" s="161">
        <v>47</v>
      </c>
      <c r="D134" s="162">
        <f t="shared" si="10"/>
        <v>0.47474747474747475</v>
      </c>
      <c r="E134" s="163">
        <v>0</v>
      </c>
      <c r="F134" s="161">
        <v>0</v>
      </c>
      <c r="G134" s="164" t="str">
        <f t="shared" si="11"/>
        <v/>
      </c>
      <c r="H134" s="165" t="str">
        <f t="shared" si="12"/>
        <v/>
      </c>
      <c r="I134" s="165" t="str">
        <f t="shared" si="13"/>
        <v/>
      </c>
      <c r="J134" s="254" t="str">
        <f t="shared" si="14"/>
        <v/>
      </c>
      <c r="K134" s="163">
        <v>99</v>
      </c>
      <c r="L134" s="161">
        <v>47</v>
      </c>
      <c r="M134" s="259">
        <f t="shared" si="15"/>
        <v>0.47474747474747475</v>
      </c>
      <c r="N134" s="163">
        <v>19</v>
      </c>
      <c r="O134" s="161">
        <v>16</v>
      </c>
      <c r="P134" s="164">
        <f t="shared" si="16"/>
        <v>0.84210526315789469</v>
      </c>
      <c r="Q134" s="253">
        <f t="shared" si="17"/>
        <v>4.2105263157894735</v>
      </c>
      <c r="R134" s="253">
        <f t="shared" si="18"/>
        <v>1.9375</v>
      </c>
      <c r="S134" s="254">
        <f t="shared" si="19"/>
        <v>-0.36735778841041994</v>
      </c>
    </row>
    <row r="135" spans="1:19" x14ac:dyDescent="0.25">
      <c r="A135" s="160" t="s">
        <v>483</v>
      </c>
      <c r="B135" s="163">
        <v>96</v>
      </c>
      <c r="C135" s="161">
        <v>60</v>
      </c>
      <c r="D135" s="162">
        <f t="shared" si="10"/>
        <v>0.625</v>
      </c>
      <c r="E135" s="163">
        <v>0</v>
      </c>
      <c r="F135" s="161">
        <v>0</v>
      </c>
      <c r="G135" s="164" t="str">
        <f t="shared" si="11"/>
        <v/>
      </c>
      <c r="H135" s="165" t="str">
        <f t="shared" si="12"/>
        <v/>
      </c>
      <c r="I135" s="165" t="str">
        <f t="shared" si="13"/>
        <v/>
      </c>
      <c r="J135" s="254" t="str">
        <f t="shared" si="14"/>
        <v/>
      </c>
      <c r="K135" s="163">
        <v>240</v>
      </c>
      <c r="L135" s="161">
        <v>153</v>
      </c>
      <c r="M135" s="259">
        <f t="shared" si="15"/>
        <v>0.63749999999999996</v>
      </c>
      <c r="N135" s="163">
        <v>76</v>
      </c>
      <c r="O135" s="161">
        <v>54</v>
      </c>
      <c r="P135" s="164">
        <f t="shared" si="16"/>
        <v>0.71052631578947367</v>
      </c>
      <c r="Q135" s="253">
        <f t="shared" si="17"/>
        <v>2.1578947368421053</v>
      </c>
      <c r="R135" s="253">
        <f t="shared" si="18"/>
        <v>1.8333333333333335</v>
      </c>
      <c r="S135" s="254">
        <f t="shared" si="19"/>
        <v>-7.3026315789473717E-2</v>
      </c>
    </row>
    <row r="136" spans="1:19" x14ac:dyDescent="0.25">
      <c r="A136" s="160" t="s">
        <v>329</v>
      </c>
      <c r="B136" s="163">
        <v>89</v>
      </c>
      <c r="C136" s="161">
        <v>77</v>
      </c>
      <c r="D136" s="162">
        <f t="shared" si="10"/>
        <v>0.8651685393258427</v>
      </c>
      <c r="E136" s="163">
        <v>46</v>
      </c>
      <c r="F136" s="161">
        <v>34</v>
      </c>
      <c r="G136" s="164">
        <f t="shared" si="11"/>
        <v>0.73913043478260865</v>
      </c>
      <c r="H136" s="165">
        <f t="shared" si="12"/>
        <v>0.93478260869565211</v>
      </c>
      <c r="I136" s="165">
        <f t="shared" si="13"/>
        <v>1.2647058823529411</v>
      </c>
      <c r="J136" s="254">
        <f t="shared" si="14"/>
        <v>0.12603810454323405</v>
      </c>
      <c r="K136" s="163">
        <v>730</v>
      </c>
      <c r="L136" s="161">
        <v>575</v>
      </c>
      <c r="M136" s="259">
        <f t="shared" si="15"/>
        <v>0.78767123287671237</v>
      </c>
      <c r="N136" s="163">
        <v>788</v>
      </c>
      <c r="O136" s="161">
        <v>542</v>
      </c>
      <c r="P136" s="164">
        <f t="shared" si="16"/>
        <v>0.68781725888324874</v>
      </c>
      <c r="Q136" s="253">
        <f t="shared" si="17"/>
        <v>-7.3604060913705638E-2</v>
      </c>
      <c r="R136" s="253">
        <f t="shared" si="18"/>
        <v>6.0885608856088513E-2</v>
      </c>
      <c r="S136" s="254">
        <f t="shared" si="19"/>
        <v>9.9853973993463629E-2</v>
      </c>
    </row>
    <row r="137" spans="1:19" x14ac:dyDescent="0.25">
      <c r="A137" s="160" t="s">
        <v>346</v>
      </c>
      <c r="B137" s="163">
        <v>76</v>
      </c>
      <c r="C137" s="161">
        <v>54</v>
      </c>
      <c r="D137" s="162">
        <f t="shared" ref="D137:D192" si="20">IFERROR(C137/B137,"")</f>
        <v>0.71052631578947367</v>
      </c>
      <c r="E137" s="163">
        <v>95</v>
      </c>
      <c r="F137" s="161">
        <v>39</v>
      </c>
      <c r="G137" s="164">
        <f t="shared" ref="G137:G192" si="21">IFERROR(F137/E137,"")</f>
        <v>0.41052631578947368</v>
      </c>
      <c r="H137" s="165">
        <f t="shared" ref="H137:H192" si="22">IFERROR(B137/E137-1,"")</f>
        <v>-0.19999999999999996</v>
      </c>
      <c r="I137" s="165">
        <f t="shared" ref="I137:I192" si="23">IFERROR(C137/F137-1,"")</f>
        <v>0.38461538461538458</v>
      </c>
      <c r="J137" s="254">
        <f t="shared" ref="J137:J192" si="24">IFERROR(D137-G137,"")</f>
        <v>0.3</v>
      </c>
      <c r="K137" s="163">
        <v>259</v>
      </c>
      <c r="L137" s="161">
        <v>148</v>
      </c>
      <c r="M137" s="259">
        <f t="shared" ref="M137:M192" si="25">IFERROR(L137/K137,"")</f>
        <v>0.5714285714285714</v>
      </c>
      <c r="N137" s="163">
        <v>373</v>
      </c>
      <c r="O137" s="161">
        <v>153</v>
      </c>
      <c r="P137" s="164">
        <f t="shared" ref="P137:P192" si="26">IFERROR(O137/N137,"")</f>
        <v>0.41018766756032171</v>
      </c>
      <c r="Q137" s="253">
        <f t="shared" ref="Q137:Q192" si="27">IFERROR(K137/N137-1,"")</f>
        <v>-0.30563002680965146</v>
      </c>
      <c r="R137" s="253">
        <f t="shared" ref="R137:R192" si="28">IFERROR(L137/O137-1,"")</f>
        <v>-3.2679738562091498E-2</v>
      </c>
      <c r="S137" s="254">
        <f t="shared" ref="S137:S192" si="29">IFERROR(M137-P137,"")</f>
        <v>0.16124090386824969</v>
      </c>
    </row>
    <row r="138" spans="1:19" x14ac:dyDescent="0.25">
      <c r="A138" s="160" t="s">
        <v>321</v>
      </c>
      <c r="B138" s="163">
        <v>72</v>
      </c>
      <c r="C138" s="161">
        <v>23</v>
      </c>
      <c r="D138" s="162">
        <f t="shared" si="20"/>
        <v>0.31944444444444442</v>
      </c>
      <c r="E138" s="163">
        <v>95</v>
      </c>
      <c r="F138" s="161">
        <v>46</v>
      </c>
      <c r="G138" s="164">
        <f t="shared" si="21"/>
        <v>0.48421052631578948</v>
      </c>
      <c r="H138" s="165">
        <f t="shared" si="22"/>
        <v>-0.24210526315789471</v>
      </c>
      <c r="I138" s="165">
        <f t="shared" si="23"/>
        <v>-0.5</v>
      </c>
      <c r="J138" s="254">
        <f t="shared" si="24"/>
        <v>-0.16476608187134506</v>
      </c>
      <c r="K138" s="163">
        <v>667</v>
      </c>
      <c r="L138" s="161">
        <v>273</v>
      </c>
      <c r="M138" s="259">
        <f t="shared" si="25"/>
        <v>0.40929535232383807</v>
      </c>
      <c r="N138" s="163">
        <v>781</v>
      </c>
      <c r="O138" s="161">
        <v>221</v>
      </c>
      <c r="P138" s="164">
        <f t="shared" si="26"/>
        <v>0.28297055057618437</v>
      </c>
      <c r="Q138" s="253">
        <f t="shared" si="27"/>
        <v>-0.14596670934699107</v>
      </c>
      <c r="R138" s="253">
        <f t="shared" si="28"/>
        <v>0.23529411764705888</v>
      </c>
      <c r="S138" s="254">
        <f t="shared" si="29"/>
        <v>0.1263248017476537</v>
      </c>
    </row>
    <row r="139" spans="1:19" x14ac:dyDescent="0.25">
      <c r="A139" s="160" t="s">
        <v>313</v>
      </c>
      <c r="B139" s="163">
        <v>62</v>
      </c>
      <c r="C139" s="161">
        <v>51</v>
      </c>
      <c r="D139" s="162">
        <f t="shared" si="20"/>
        <v>0.82258064516129037</v>
      </c>
      <c r="E139" s="163">
        <v>99</v>
      </c>
      <c r="F139" s="161">
        <v>89</v>
      </c>
      <c r="G139" s="164">
        <f t="shared" si="21"/>
        <v>0.89898989898989901</v>
      </c>
      <c r="H139" s="165">
        <f t="shared" si="22"/>
        <v>-0.3737373737373737</v>
      </c>
      <c r="I139" s="165">
        <f t="shared" si="23"/>
        <v>-0.4269662921348315</v>
      </c>
      <c r="J139" s="254">
        <f t="shared" si="24"/>
        <v>-7.6409253828608636E-2</v>
      </c>
      <c r="K139" s="163">
        <v>1443</v>
      </c>
      <c r="L139" s="161">
        <v>1176</v>
      </c>
      <c r="M139" s="259">
        <f t="shared" si="25"/>
        <v>0.81496881496881501</v>
      </c>
      <c r="N139" s="163">
        <v>1373</v>
      </c>
      <c r="O139" s="161">
        <v>997</v>
      </c>
      <c r="P139" s="164">
        <f t="shared" si="26"/>
        <v>0.72614712308812823</v>
      </c>
      <c r="Q139" s="253">
        <f t="shared" si="27"/>
        <v>5.0983248361252675E-2</v>
      </c>
      <c r="R139" s="253">
        <f t="shared" si="28"/>
        <v>0.17953861584754272</v>
      </c>
      <c r="S139" s="254">
        <f t="shared" si="29"/>
        <v>8.8821691880686782E-2</v>
      </c>
    </row>
    <row r="140" spans="1:19" x14ac:dyDescent="0.25">
      <c r="A140" s="160" t="s">
        <v>333</v>
      </c>
      <c r="B140" s="163">
        <v>49</v>
      </c>
      <c r="C140" s="161">
        <v>48</v>
      </c>
      <c r="D140" s="162">
        <f t="shared" si="20"/>
        <v>0.97959183673469385</v>
      </c>
      <c r="E140" s="163">
        <v>161</v>
      </c>
      <c r="F140" s="161">
        <v>145</v>
      </c>
      <c r="G140" s="164">
        <f t="shared" si="21"/>
        <v>0.90062111801242239</v>
      </c>
      <c r="H140" s="165">
        <f t="shared" si="22"/>
        <v>-0.69565217391304346</v>
      </c>
      <c r="I140" s="165">
        <f t="shared" si="23"/>
        <v>-0.66896551724137931</v>
      </c>
      <c r="J140" s="254">
        <f t="shared" si="24"/>
        <v>7.897071872227146E-2</v>
      </c>
      <c r="K140" s="163">
        <v>595</v>
      </c>
      <c r="L140" s="161">
        <v>507</v>
      </c>
      <c r="M140" s="259">
        <f t="shared" si="25"/>
        <v>0.85210084033613442</v>
      </c>
      <c r="N140" s="163">
        <v>1441</v>
      </c>
      <c r="O140" s="161">
        <v>1170</v>
      </c>
      <c r="P140" s="164">
        <f t="shared" si="26"/>
        <v>0.81193615544760578</v>
      </c>
      <c r="Q140" s="253">
        <f t="shared" si="27"/>
        <v>-0.58709229701596111</v>
      </c>
      <c r="R140" s="253">
        <f t="shared" si="28"/>
        <v>-0.56666666666666665</v>
      </c>
      <c r="S140" s="254">
        <f t="shared" si="29"/>
        <v>4.0164684888528646E-2</v>
      </c>
    </row>
    <row r="141" spans="1:19" x14ac:dyDescent="0.25">
      <c r="A141" s="160" t="s">
        <v>327</v>
      </c>
      <c r="B141" s="163">
        <v>47</v>
      </c>
      <c r="C141" s="161">
        <v>47</v>
      </c>
      <c r="D141" s="162">
        <f t="shared" si="20"/>
        <v>1</v>
      </c>
      <c r="E141" s="163">
        <v>152</v>
      </c>
      <c r="F141" s="161">
        <v>58</v>
      </c>
      <c r="G141" s="164">
        <f t="shared" si="21"/>
        <v>0.38157894736842107</v>
      </c>
      <c r="H141" s="165">
        <f t="shared" si="22"/>
        <v>-0.69078947368421051</v>
      </c>
      <c r="I141" s="165">
        <f t="shared" si="23"/>
        <v>-0.18965517241379315</v>
      </c>
      <c r="J141" s="254">
        <f t="shared" si="24"/>
        <v>0.61842105263157898</v>
      </c>
      <c r="K141" s="163">
        <v>920</v>
      </c>
      <c r="L141" s="161">
        <v>398</v>
      </c>
      <c r="M141" s="259">
        <f t="shared" si="25"/>
        <v>0.43260869565217391</v>
      </c>
      <c r="N141" s="163">
        <v>1194</v>
      </c>
      <c r="O141" s="161">
        <v>537</v>
      </c>
      <c r="P141" s="164">
        <f t="shared" si="26"/>
        <v>0.44974874371859297</v>
      </c>
      <c r="Q141" s="253">
        <f t="shared" si="27"/>
        <v>-0.22948073701842542</v>
      </c>
      <c r="R141" s="253">
        <f t="shared" si="28"/>
        <v>-0.25884543761638734</v>
      </c>
      <c r="S141" s="254">
        <f t="shared" si="29"/>
        <v>-1.7140048066419056E-2</v>
      </c>
    </row>
    <row r="142" spans="1:19" x14ac:dyDescent="0.25">
      <c r="A142" s="160" t="s">
        <v>319</v>
      </c>
      <c r="B142" s="163">
        <v>38</v>
      </c>
      <c r="C142" s="161">
        <v>34</v>
      </c>
      <c r="D142" s="162">
        <f t="shared" si="20"/>
        <v>0.89473684210526316</v>
      </c>
      <c r="E142" s="163">
        <v>133</v>
      </c>
      <c r="F142" s="161">
        <v>109</v>
      </c>
      <c r="G142" s="164">
        <f t="shared" si="21"/>
        <v>0.81954887218045114</v>
      </c>
      <c r="H142" s="165">
        <f t="shared" si="22"/>
        <v>-0.7142857142857143</v>
      </c>
      <c r="I142" s="165">
        <f t="shared" si="23"/>
        <v>-0.68807339449541283</v>
      </c>
      <c r="J142" s="254">
        <f t="shared" si="24"/>
        <v>7.5187969924812026E-2</v>
      </c>
      <c r="K142" s="163">
        <v>948</v>
      </c>
      <c r="L142" s="161">
        <v>669</v>
      </c>
      <c r="M142" s="259">
        <f t="shared" si="25"/>
        <v>0.70569620253164556</v>
      </c>
      <c r="N142" s="163">
        <v>418</v>
      </c>
      <c r="O142" s="161">
        <v>329</v>
      </c>
      <c r="P142" s="164">
        <f t="shared" si="26"/>
        <v>0.78708133971291872</v>
      </c>
      <c r="Q142" s="253">
        <f t="shared" si="27"/>
        <v>1.2679425837320575</v>
      </c>
      <c r="R142" s="253">
        <f t="shared" si="28"/>
        <v>1.0334346504559271</v>
      </c>
      <c r="S142" s="254">
        <f t="shared" si="29"/>
        <v>-8.1385137181273159E-2</v>
      </c>
    </row>
    <row r="143" spans="1:19" x14ac:dyDescent="0.25">
      <c r="A143" s="160" t="s">
        <v>316</v>
      </c>
      <c r="B143" s="163">
        <v>34</v>
      </c>
      <c r="C143" s="161">
        <v>27</v>
      </c>
      <c r="D143" s="162">
        <f t="shared" si="20"/>
        <v>0.79411764705882348</v>
      </c>
      <c r="E143" s="163">
        <v>0</v>
      </c>
      <c r="F143" s="161">
        <v>0</v>
      </c>
      <c r="G143" s="164" t="str">
        <f t="shared" si="21"/>
        <v/>
      </c>
      <c r="H143" s="165" t="str">
        <f t="shared" si="22"/>
        <v/>
      </c>
      <c r="I143" s="165" t="str">
        <f t="shared" si="23"/>
        <v/>
      </c>
      <c r="J143" s="254" t="str">
        <f t="shared" si="24"/>
        <v/>
      </c>
      <c r="K143" s="163">
        <v>963</v>
      </c>
      <c r="L143" s="161">
        <v>791</v>
      </c>
      <c r="M143" s="259">
        <f t="shared" si="25"/>
        <v>0.82139148494288683</v>
      </c>
      <c r="N143" s="163">
        <v>0</v>
      </c>
      <c r="O143" s="161">
        <v>0</v>
      </c>
      <c r="P143" s="164" t="str">
        <f t="shared" si="26"/>
        <v/>
      </c>
      <c r="Q143" s="253" t="str">
        <f t="shared" si="27"/>
        <v/>
      </c>
      <c r="R143" s="253" t="str">
        <f t="shared" si="28"/>
        <v/>
      </c>
      <c r="S143" s="254" t="str">
        <f t="shared" si="29"/>
        <v/>
      </c>
    </row>
    <row r="144" spans="1:19" x14ac:dyDescent="0.25">
      <c r="A144" s="160" t="s">
        <v>636</v>
      </c>
      <c r="B144" s="163">
        <v>19</v>
      </c>
      <c r="C144" s="161">
        <v>0</v>
      </c>
      <c r="D144" s="162">
        <f t="shared" si="20"/>
        <v>0</v>
      </c>
      <c r="E144" s="163">
        <v>0</v>
      </c>
      <c r="F144" s="161">
        <v>0</v>
      </c>
      <c r="G144" s="164" t="str">
        <f t="shared" si="21"/>
        <v/>
      </c>
      <c r="H144" s="165" t="str">
        <f t="shared" si="22"/>
        <v/>
      </c>
      <c r="I144" s="165" t="str">
        <f t="shared" si="23"/>
        <v/>
      </c>
      <c r="J144" s="254" t="str">
        <f t="shared" si="24"/>
        <v/>
      </c>
      <c r="K144" s="163">
        <v>19</v>
      </c>
      <c r="L144" s="161">
        <v>0</v>
      </c>
      <c r="M144" s="259">
        <f t="shared" si="25"/>
        <v>0</v>
      </c>
      <c r="N144" s="163">
        <v>0</v>
      </c>
      <c r="O144" s="161">
        <v>0</v>
      </c>
      <c r="P144" s="164" t="str">
        <f t="shared" si="26"/>
        <v/>
      </c>
      <c r="Q144" s="253" t="str">
        <f t="shared" si="27"/>
        <v/>
      </c>
      <c r="R144" s="253" t="str">
        <f t="shared" si="28"/>
        <v/>
      </c>
      <c r="S144" s="254" t="str">
        <f t="shared" si="29"/>
        <v/>
      </c>
    </row>
    <row r="145" spans="1:19" x14ac:dyDescent="0.25">
      <c r="A145" s="160" t="s">
        <v>482</v>
      </c>
      <c r="B145" s="163">
        <v>19</v>
      </c>
      <c r="C145" s="161">
        <v>2</v>
      </c>
      <c r="D145" s="162">
        <f t="shared" si="20"/>
        <v>0.10526315789473684</v>
      </c>
      <c r="E145" s="163">
        <v>19</v>
      </c>
      <c r="F145" s="161">
        <v>0</v>
      </c>
      <c r="G145" s="164">
        <f t="shared" si="21"/>
        <v>0</v>
      </c>
      <c r="H145" s="165">
        <f t="shared" si="22"/>
        <v>0</v>
      </c>
      <c r="I145" s="165" t="str">
        <f t="shared" si="23"/>
        <v/>
      </c>
      <c r="J145" s="254">
        <f t="shared" si="24"/>
        <v>0.10526315789473684</v>
      </c>
      <c r="K145" s="163">
        <v>76</v>
      </c>
      <c r="L145" s="161">
        <v>2</v>
      </c>
      <c r="M145" s="259">
        <f t="shared" si="25"/>
        <v>2.6315789473684209E-2</v>
      </c>
      <c r="N145" s="163">
        <v>209</v>
      </c>
      <c r="O145" s="161">
        <v>0</v>
      </c>
      <c r="P145" s="164">
        <f t="shared" si="26"/>
        <v>0</v>
      </c>
      <c r="Q145" s="253">
        <f t="shared" si="27"/>
        <v>-0.63636363636363635</v>
      </c>
      <c r="R145" s="253" t="str">
        <f t="shared" si="28"/>
        <v/>
      </c>
      <c r="S145" s="254">
        <f t="shared" si="29"/>
        <v>2.6315789473684209E-2</v>
      </c>
    </row>
    <row r="146" spans="1:19" x14ac:dyDescent="0.25">
      <c r="A146" s="160" t="s">
        <v>490</v>
      </c>
      <c r="B146" s="163">
        <v>19</v>
      </c>
      <c r="C146" s="161">
        <v>13</v>
      </c>
      <c r="D146" s="162">
        <f t="shared" si="20"/>
        <v>0.68421052631578949</v>
      </c>
      <c r="E146" s="163">
        <v>38</v>
      </c>
      <c r="F146" s="161">
        <v>5</v>
      </c>
      <c r="G146" s="164">
        <f t="shared" si="21"/>
        <v>0.13157894736842105</v>
      </c>
      <c r="H146" s="165">
        <f t="shared" si="22"/>
        <v>-0.5</v>
      </c>
      <c r="I146" s="165">
        <f t="shared" si="23"/>
        <v>1.6</v>
      </c>
      <c r="J146" s="254">
        <f t="shared" si="24"/>
        <v>0.55263157894736847</v>
      </c>
      <c r="K146" s="163">
        <v>246</v>
      </c>
      <c r="L146" s="161">
        <v>140</v>
      </c>
      <c r="M146" s="259">
        <f t="shared" si="25"/>
        <v>0.56910569105691056</v>
      </c>
      <c r="N146" s="163">
        <v>190</v>
      </c>
      <c r="O146" s="161">
        <v>88</v>
      </c>
      <c r="P146" s="164">
        <f t="shared" si="26"/>
        <v>0.4631578947368421</v>
      </c>
      <c r="Q146" s="253">
        <f t="shared" si="27"/>
        <v>0.29473684210526319</v>
      </c>
      <c r="R146" s="253">
        <f t="shared" si="28"/>
        <v>0.59090909090909083</v>
      </c>
      <c r="S146" s="254">
        <f t="shared" si="29"/>
        <v>0.10594779632006845</v>
      </c>
    </row>
    <row r="147" spans="1:19" x14ac:dyDescent="0.25">
      <c r="A147" s="160" t="s">
        <v>343</v>
      </c>
      <c r="B147" s="163">
        <v>19</v>
      </c>
      <c r="C147" s="161">
        <v>3</v>
      </c>
      <c r="D147" s="162">
        <f t="shared" si="20"/>
        <v>0.15789473684210525</v>
      </c>
      <c r="E147" s="163">
        <v>0</v>
      </c>
      <c r="F147" s="161">
        <v>0</v>
      </c>
      <c r="G147" s="164" t="str">
        <f t="shared" si="21"/>
        <v/>
      </c>
      <c r="H147" s="165" t="str">
        <f t="shared" si="22"/>
        <v/>
      </c>
      <c r="I147" s="165" t="str">
        <f t="shared" si="23"/>
        <v/>
      </c>
      <c r="J147" s="254" t="str">
        <f t="shared" si="24"/>
        <v/>
      </c>
      <c r="K147" s="163">
        <v>38</v>
      </c>
      <c r="L147" s="161">
        <v>3</v>
      </c>
      <c r="M147" s="259">
        <f t="shared" si="25"/>
        <v>7.8947368421052627E-2</v>
      </c>
      <c r="N147" s="163">
        <v>0</v>
      </c>
      <c r="O147" s="161">
        <v>0</v>
      </c>
      <c r="P147" s="164" t="str">
        <f t="shared" si="26"/>
        <v/>
      </c>
      <c r="Q147" s="253" t="str">
        <f t="shared" si="27"/>
        <v/>
      </c>
      <c r="R147" s="253" t="str">
        <f t="shared" si="28"/>
        <v/>
      </c>
      <c r="S147" s="254" t="str">
        <f t="shared" si="29"/>
        <v/>
      </c>
    </row>
    <row r="148" spans="1:19" x14ac:dyDescent="0.25">
      <c r="A148" s="160" t="s">
        <v>334</v>
      </c>
      <c r="B148" s="163">
        <v>19</v>
      </c>
      <c r="C148" s="161">
        <v>15</v>
      </c>
      <c r="D148" s="162">
        <f t="shared" si="20"/>
        <v>0.78947368421052633</v>
      </c>
      <c r="E148" s="163">
        <v>95</v>
      </c>
      <c r="F148" s="161">
        <v>71</v>
      </c>
      <c r="G148" s="164">
        <f t="shared" si="21"/>
        <v>0.74736842105263157</v>
      </c>
      <c r="H148" s="165">
        <f t="shared" si="22"/>
        <v>-0.8</v>
      </c>
      <c r="I148" s="165">
        <f t="shared" si="23"/>
        <v>-0.78873239436619724</v>
      </c>
      <c r="J148" s="254">
        <f t="shared" si="24"/>
        <v>4.2105263157894757E-2</v>
      </c>
      <c r="K148" s="163">
        <v>437</v>
      </c>
      <c r="L148" s="161">
        <v>332</v>
      </c>
      <c r="M148" s="259">
        <f t="shared" si="25"/>
        <v>0.7597254004576659</v>
      </c>
      <c r="N148" s="163">
        <v>779</v>
      </c>
      <c r="O148" s="161">
        <v>517</v>
      </c>
      <c r="P148" s="164">
        <f t="shared" si="26"/>
        <v>0.66367137355584083</v>
      </c>
      <c r="Q148" s="253">
        <f t="shared" si="27"/>
        <v>-0.43902439024390238</v>
      </c>
      <c r="R148" s="253">
        <f t="shared" si="28"/>
        <v>-0.35783365570599612</v>
      </c>
      <c r="S148" s="254">
        <f t="shared" si="29"/>
        <v>9.6054026901825074E-2</v>
      </c>
    </row>
    <row r="149" spans="1:19" x14ac:dyDescent="0.25">
      <c r="A149" s="160" t="s">
        <v>516</v>
      </c>
      <c r="B149" s="163">
        <v>19</v>
      </c>
      <c r="C149" s="161">
        <v>3</v>
      </c>
      <c r="D149" s="162">
        <f t="shared" si="20"/>
        <v>0.15789473684210525</v>
      </c>
      <c r="E149" s="163">
        <v>0</v>
      </c>
      <c r="F149" s="161">
        <v>0</v>
      </c>
      <c r="G149" s="164" t="str">
        <f t="shared" si="21"/>
        <v/>
      </c>
      <c r="H149" s="165" t="str">
        <f t="shared" si="22"/>
        <v/>
      </c>
      <c r="I149" s="165" t="str">
        <f t="shared" si="23"/>
        <v/>
      </c>
      <c r="J149" s="254" t="str">
        <f t="shared" si="24"/>
        <v/>
      </c>
      <c r="K149" s="163">
        <v>38</v>
      </c>
      <c r="L149" s="161">
        <v>3</v>
      </c>
      <c r="M149" s="259">
        <f t="shared" si="25"/>
        <v>7.8947368421052627E-2</v>
      </c>
      <c r="N149" s="163">
        <v>19</v>
      </c>
      <c r="O149" s="161">
        <v>5</v>
      </c>
      <c r="P149" s="164">
        <f t="shared" si="26"/>
        <v>0.26315789473684209</v>
      </c>
      <c r="Q149" s="253">
        <f t="shared" si="27"/>
        <v>1</v>
      </c>
      <c r="R149" s="253">
        <f t="shared" si="28"/>
        <v>-0.4</v>
      </c>
      <c r="S149" s="254">
        <f t="shared" si="29"/>
        <v>-0.18421052631578946</v>
      </c>
    </row>
    <row r="150" spans="1:19" x14ac:dyDescent="0.25">
      <c r="A150" s="160" t="s">
        <v>637</v>
      </c>
      <c r="B150" s="163">
        <v>19</v>
      </c>
      <c r="C150" s="161">
        <v>0</v>
      </c>
      <c r="D150" s="162">
        <f t="shared" si="20"/>
        <v>0</v>
      </c>
      <c r="E150" s="163">
        <v>19</v>
      </c>
      <c r="F150" s="161">
        <v>0</v>
      </c>
      <c r="G150" s="164">
        <f t="shared" si="21"/>
        <v>0</v>
      </c>
      <c r="H150" s="165">
        <f t="shared" si="22"/>
        <v>0</v>
      </c>
      <c r="I150" s="165" t="str">
        <f t="shared" si="23"/>
        <v/>
      </c>
      <c r="J150" s="254">
        <f t="shared" si="24"/>
        <v>0</v>
      </c>
      <c r="K150" s="163">
        <v>19</v>
      </c>
      <c r="L150" s="161">
        <v>0</v>
      </c>
      <c r="M150" s="259">
        <f t="shared" si="25"/>
        <v>0</v>
      </c>
      <c r="N150" s="163">
        <v>19</v>
      </c>
      <c r="O150" s="161">
        <v>0</v>
      </c>
      <c r="P150" s="164">
        <f t="shared" si="26"/>
        <v>0</v>
      </c>
      <c r="Q150" s="253">
        <f t="shared" si="27"/>
        <v>0</v>
      </c>
      <c r="R150" s="253" t="str">
        <f t="shared" si="28"/>
        <v/>
      </c>
      <c r="S150" s="254">
        <f t="shared" si="29"/>
        <v>0</v>
      </c>
    </row>
    <row r="151" spans="1:19" x14ac:dyDescent="0.25">
      <c r="A151" s="160" t="s">
        <v>521</v>
      </c>
      <c r="B151" s="163">
        <v>19</v>
      </c>
      <c r="C151" s="161">
        <v>1</v>
      </c>
      <c r="D151" s="162">
        <f t="shared" si="20"/>
        <v>5.2631578947368418E-2</v>
      </c>
      <c r="E151" s="163">
        <v>0</v>
      </c>
      <c r="F151" s="161">
        <v>0</v>
      </c>
      <c r="G151" s="164" t="str">
        <f t="shared" si="21"/>
        <v/>
      </c>
      <c r="H151" s="165" t="str">
        <f t="shared" si="22"/>
        <v/>
      </c>
      <c r="I151" s="165" t="str">
        <f t="shared" si="23"/>
        <v/>
      </c>
      <c r="J151" s="254" t="str">
        <f t="shared" si="24"/>
        <v/>
      </c>
      <c r="K151" s="163">
        <v>116</v>
      </c>
      <c r="L151" s="161">
        <v>11</v>
      </c>
      <c r="M151" s="259">
        <f t="shared" si="25"/>
        <v>9.4827586206896547E-2</v>
      </c>
      <c r="N151" s="163">
        <v>0</v>
      </c>
      <c r="O151" s="161">
        <v>0</v>
      </c>
      <c r="P151" s="164" t="str">
        <f t="shared" si="26"/>
        <v/>
      </c>
      <c r="Q151" s="253" t="str">
        <f t="shared" si="27"/>
        <v/>
      </c>
      <c r="R151" s="253" t="str">
        <f t="shared" si="28"/>
        <v/>
      </c>
      <c r="S151" s="254" t="str">
        <f t="shared" si="29"/>
        <v/>
      </c>
    </row>
    <row r="152" spans="1:19" x14ac:dyDescent="0.25">
      <c r="A152" s="160" t="s">
        <v>326</v>
      </c>
      <c r="B152" s="163">
        <v>19</v>
      </c>
      <c r="C152" s="161">
        <v>5</v>
      </c>
      <c r="D152" s="162">
        <f t="shared" si="20"/>
        <v>0.26315789473684209</v>
      </c>
      <c r="E152" s="163">
        <v>43</v>
      </c>
      <c r="F152" s="161">
        <v>11</v>
      </c>
      <c r="G152" s="164">
        <f t="shared" si="21"/>
        <v>0.2558139534883721</v>
      </c>
      <c r="H152" s="165">
        <f t="shared" si="22"/>
        <v>-0.55813953488372092</v>
      </c>
      <c r="I152" s="165">
        <f t="shared" si="23"/>
        <v>-0.54545454545454541</v>
      </c>
      <c r="J152" s="254">
        <f t="shared" si="24"/>
        <v>7.3439412484699873E-3</v>
      </c>
      <c r="K152" s="163">
        <v>306</v>
      </c>
      <c r="L152" s="161">
        <v>55</v>
      </c>
      <c r="M152" s="259">
        <f t="shared" si="25"/>
        <v>0.17973856209150327</v>
      </c>
      <c r="N152" s="163">
        <v>575</v>
      </c>
      <c r="O152" s="161">
        <v>200</v>
      </c>
      <c r="P152" s="164">
        <f t="shared" si="26"/>
        <v>0.34782608695652173</v>
      </c>
      <c r="Q152" s="253">
        <f t="shared" si="27"/>
        <v>-0.46782608695652173</v>
      </c>
      <c r="R152" s="253">
        <f t="shared" si="28"/>
        <v>-0.72499999999999998</v>
      </c>
      <c r="S152" s="254">
        <f t="shared" si="29"/>
        <v>-0.16808752486501846</v>
      </c>
    </row>
    <row r="153" spans="1:19" x14ac:dyDescent="0.25">
      <c r="A153" s="160" t="s">
        <v>536</v>
      </c>
      <c r="B153" s="163">
        <v>19</v>
      </c>
      <c r="C153" s="161">
        <v>3</v>
      </c>
      <c r="D153" s="162">
        <f t="shared" si="20"/>
        <v>0.15789473684210525</v>
      </c>
      <c r="E153" s="163">
        <v>0</v>
      </c>
      <c r="F153" s="161">
        <v>0</v>
      </c>
      <c r="G153" s="164" t="str">
        <f t="shared" si="21"/>
        <v/>
      </c>
      <c r="H153" s="165" t="str">
        <f t="shared" si="22"/>
        <v/>
      </c>
      <c r="I153" s="165" t="str">
        <f t="shared" si="23"/>
        <v/>
      </c>
      <c r="J153" s="254" t="str">
        <f t="shared" si="24"/>
        <v/>
      </c>
      <c r="K153" s="163">
        <v>57</v>
      </c>
      <c r="L153" s="161">
        <v>5</v>
      </c>
      <c r="M153" s="259">
        <f t="shared" si="25"/>
        <v>8.771929824561403E-2</v>
      </c>
      <c r="N153" s="163">
        <v>49</v>
      </c>
      <c r="O153" s="161">
        <v>15</v>
      </c>
      <c r="P153" s="164">
        <f t="shared" si="26"/>
        <v>0.30612244897959184</v>
      </c>
      <c r="Q153" s="253">
        <f t="shared" si="27"/>
        <v>0.16326530612244894</v>
      </c>
      <c r="R153" s="253">
        <f t="shared" si="28"/>
        <v>-0.66666666666666674</v>
      </c>
      <c r="S153" s="254">
        <f t="shared" si="29"/>
        <v>-0.21840315073397781</v>
      </c>
    </row>
    <row r="154" spans="1:19" x14ac:dyDescent="0.25">
      <c r="A154" s="160" t="s">
        <v>537</v>
      </c>
      <c r="B154" s="163">
        <v>19</v>
      </c>
      <c r="C154" s="161">
        <v>0</v>
      </c>
      <c r="D154" s="162">
        <f t="shared" si="20"/>
        <v>0</v>
      </c>
      <c r="E154" s="163">
        <v>0</v>
      </c>
      <c r="F154" s="161">
        <v>0</v>
      </c>
      <c r="G154" s="164" t="str">
        <f t="shared" si="21"/>
        <v/>
      </c>
      <c r="H154" s="165" t="str">
        <f t="shared" si="22"/>
        <v/>
      </c>
      <c r="I154" s="165" t="str">
        <f t="shared" si="23"/>
        <v/>
      </c>
      <c r="J154" s="254" t="str">
        <f t="shared" si="24"/>
        <v/>
      </c>
      <c r="K154" s="163">
        <v>19</v>
      </c>
      <c r="L154" s="161">
        <v>0</v>
      </c>
      <c r="M154" s="259">
        <f t="shared" si="25"/>
        <v>0</v>
      </c>
      <c r="N154" s="163">
        <v>19</v>
      </c>
      <c r="O154" s="161">
        <v>6</v>
      </c>
      <c r="P154" s="164">
        <f t="shared" si="26"/>
        <v>0.31578947368421051</v>
      </c>
      <c r="Q154" s="253">
        <f t="shared" si="27"/>
        <v>0</v>
      </c>
      <c r="R154" s="253">
        <f t="shared" si="28"/>
        <v>-1</v>
      </c>
      <c r="S154" s="254">
        <f t="shared" si="29"/>
        <v>-0.31578947368421051</v>
      </c>
    </row>
    <row r="155" spans="1:19" x14ac:dyDescent="0.25">
      <c r="A155" s="160" t="s">
        <v>320</v>
      </c>
      <c r="B155" s="163">
        <v>8</v>
      </c>
      <c r="C155" s="161">
        <v>8</v>
      </c>
      <c r="D155" s="162">
        <f t="shared" si="20"/>
        <v>1</v>
      </c>
      <c r="E155" s="163">
        <v>61</v>
      </c>
      <c r="F155" s="161">
        <v>56</v>
      </c>
      <c r="G155" s="164">
        <f t="shared" si="21"/>
        <v>0.91803278688524592</v>
      </c>
      <c r="H155" s="165">
        <f t="shared" si="22"/>
        <v>-0.86885245901639341</v>
      </c>
      <c r="I155" s="165">
        <f t="shared" si="23"/>
        <v>-0.85714285714285721</v>
      </c>
      <c r="J155" s="254">
        <f t="shared" si="24"/>
        <v>8.1967213114754078E-2</v>
      </c>
      <c r="K155" s="163">
        <v>618</v>
      </c>
      <c r="L155" s="161">
        <v>439</v>
      </c>
      <c r="M155" s="259">
        <f t="shared" si="25"/>
        <v>0.71035598705501624</v>
      </c>
      <c r="N155" s="163">
        <v>895</v>
      </c>
      <c r="O155" s="161">
        <v>602</v>
      </c>
      <c r="P155" s="164">
        <f t="shared" si="26"/>
        <v>0.6726256983240223</v>
      </c>
      <c r="Q155" s="253">
        <f t="shared" si="27"/>
        <v>-0.30949720670391057</v>
      </c>
      <c r="R155" s="253">
        <f t="shared" si="28"/>
        <v>-0.27076411960132896</v>
      </c>
      <c r="S155" s="254">
        <f t="shared" si="29"/>
        <v>3.7730288730993933E-2</v>
      </c>
    </row>
    <row r="156" spans="1:19" x14ac:dyDescent="0.25">
      <c r="A156" s="160" t="s">
        <v>470</v>
      </c>
      <c r="B156" s="163">
        <v>0</v>
      </c>
      <c r="C156" s="161">
        <v>0</v>
      </c>
      <c r="D156" s="162" t="str">
        <f t="shared" si="20"/>
        <v/>
      </c>
      <c r="E156" s="163">
        <v>0</v>
      </c>
      <c r="F156" s="161">
        <v>0</v>
      </c>
      <c r="G156" s="164" t="str">
        <f t="shared" si="21"/>
        <v/>
      </c>
      <c r="H156" s="165" t="str">
        <f t="shared" si="22"/>
        <v/>
      </c>
      <c r="I156" s="165" t="str">
        <f t="shared" si="23"/>
        <v/>
      </c>
      <c r="J156" s="254" t="str">
        <f t="shared" si="24"/>
        <v/>
      </c>
      <c r="K156" s="163">
        <v>0</v>
      </c>
      <c r="L156" s="161">
        <v>0</v>
      </c>
      <c r="M156" s="259" t="str">
        <f t="shared" si="25"/>
        <v/>
      </c>
      <c r="N156" s="163">
        <v>57</v>
      </c>
      <c r="O156" s="161">
        <v>28</v>
      </c>
      <c r="P156" s="164">
        <f t="shared" si="26"/>
        <v>0.49122807017543857</v>
      </c>
      <c r="Q156" s="253">
        <f t="shared" si="27"/>
        <v>-1</v>
      </c>
      <c r="R156" s="253">
        <f t="shared" si="28"/>
        <v>-1</v>
      </c>
      <c r="S156" s="254" t="str">
        <f t="shared" si="29"/>
        <v/>
      </c>
    </row>
    <row r="157" spans="1:19" x14ac:dyDescent="0.25">
      <c r="A157" s="160" t="s">
        <v>471</v>
      </c>
      <c r="B157" s="163">
        <v>0</v>
      </c>
      <c r="C157" s="161">
        <v>0</v>
      </c>
      <c r="D157" s="162" t="str">
        <f t="shared" si="20"/>
        <v/>
      </c>
      <c r="E157" s="163">
        <v>19</v>
      </c>
      <c r="F157" s="161">
        <v>5</v>
      </c>
      <c r="G157" s="164">
        <f t="shared" si="21"/>
        <v>0.26315789473684209</v>
      </c>
      <c r="H157" s="165">
        <f t="shared" si="22"/>
        <v>-1</v>
      </c>
      <c r="I157" s="165">
        <f t="shared" si="23"/>
        <v>-1</v>
      </c>
      <c r="J157" s="254" t="str">
        <f t="shared" si="24"/>
        <v/>
      </c>
      <c r="K157" s="163">
        <v>19</v>
      </c>
      <c r="L157" s="161">
        <v>6</v>
      </c>
      <c r="M157" s="259">
        <f t="shared" si="25"/>
        <v>0.31578947368421051</v>
      </c>
      <c r="N157" s="163">
        <v>38</v>
      </c>
      <c r="O157" s="161">
        <v>22</v>
      </c>
      <c r="P157" s="164">
        <f t="shared" si="26"/>
        <v>0.57894736842105265</v>
      </c>
      <c r="Q157" s="253">
        <f t="shared" si="27"/>
        <v>-0.5</v>
      </c>
      <c r="R157" s="253">
        <f t="shared" si="28"/>
        <v>-0.72727272727272729</v>
      </c>
      <c r="S157" s="254">
        <f t="shared" si="29"/>
        <v>-0.26315789473684215</v>
      </c>
    </row>
    <row r="158" spans="1:19" x14ac:dyDescent="0.25">
      <c r="A158" s="160" t="s">
        <v>615</v>
      </c>
      <c r="B158" s="163">
        <v>0</v>
      </c>
      <c r="C158" s="161">
        <v>0</v>
      </c>
      <c r="D158" s="162" t="str">
        <f t="shared" si="20"/>
        <v/>
      </c>
      <c r="E158" s="163">
        <v>19</v>
      </c>
      <c r="F158" s="161">
        <v>0</v>
      </c>
      <c r="G158" s="164">
        <f t="shared" si="21"/>
        <v>0</v>
      </c>
      <c r="H158" s="165">
        <f t="shared" si="22"/>
        <v>-1</v>
      </c>
      <c r="I158" s="165" t="str">
        <f t="shared" si="23"/>
        <v/>
      </c>
      <c r="J158" s="254" t="str">
        <f t="shared" si="24"/>
        <v/>
      </c>
      <c r="K158" s="163">
        <v>0</v>
      </c>
      <c r="L158" s="161">
        <v>0</v>
      </c>
      <c r="M158" s="259" t="str">
        <f t="shared" si="25"/>
        <v/>
      </c>
      <c r="N158" s="163">
        <v>76</v>
      </c>
      <c r="O158" s="161">
        <v>6</v>
      </c>
      <c r="P158" s="164">
        <f t="shared" si="26"/>
        <v>7.8947368421052627E-2</v>
      </c>
      <c r="Q158" s="253">
        <f t="shared" si="27"/>
        <v>-1</v>
      </c>
      <c r="R158" s="253">
        <f t="shared" si="28"/>
        <v>-1</v>
      </c>
      <c r="S158" s="254" t="str">
        <f t="shared" si="29"/>
        <v/>
      </c>
    </row>
    <row r="159" spans="1:19" x14ac:dyDescent="0.25">
      <c r="A159" s="160" t="s">
        <v>472</v>
      </c>
      <c r="B159" s="163">
        <v>0</v>
      </c>
      <c r="C159" s="161">
        <v>0</v>
      </c>
      <c r="D159" s="162" t="str">
        <f t="shared" si="20"/>
        <v/>
      </c>
      <c r="E159" s="163">
        <v>0</v>
      </c>
      <c r="F159" s="161">
        <v>0</v>
      </c>
      <c r="G159" s="164" t="str">
        <f t="shared" si="21"/>
        <v/>
      </c>
      <c r="H159" s="165" t="str">
        <f t="shared" si="22"/>
        <v/>
      </c>
      <c r="I159" s="165" t="str">
        <f t="shared" si="23"/>
        <v/>
      </c>
      <c r="J159" s="254" t="str">
        <f t="shared" si="24"/>
        <v/>
      </c>
      <c r="K159" s="163">
        <v>0</v>
      </c>
      <c r="L159" s="161">
        <v>0</v>
      </c>
      <c r="M159" s="259" t="str">
        <f t="shared" si="25"/>
        <v/>
      </c>
      <c r="N159" s="163">
        <v>95</v>
      </c>
      <c r="O159" s="161">
        <v>46</v>
      </c>
      <c r="P159" s="164">
        <f t="shared" si="26"/>
        <v>0.48421052631578948</v>
      </c>
      <c r="Q159" s="253">
        <f t="shared" si="27"/>
        <v>-1</v>
      </c>
      <c r="R159" s="253">
        <f t="shared" si="28"/>
        <v>-1</v>
      </c>
      <c r="S159" s="254" t="str">
        <f t="shared" si="29"/>
        <v/>
      </c>
    </row>
    <row r="160" spans="1:19" x14ac:dyDescent="0.25">
      <c r="A160" s="160" t="s">
        <v>331</v>
      </c>
      <c r="B160" s="163">
        <v>0</v>
      </c>
      <c r="C160" s="161">
        <v>0</v>
      </c>
      <c r="D160" s="162" t="str">
        <f t="shared" si="20"/>
        <v/>
      </c>
      <c r="E160" s="163">
        <v>38</v>
      </c>
      <c r="F160" s="161">
        <v>29</v>
      </c>
      <c r="G160" s="164">
        <f t="shared" si="21"/>
        <v>0.76315789473684215</v>
      </c>
      <c r="H160" s="165">
        <f t="shared" si="22"/>
        <v>-1</v>
      </c>
      <c r="I160" s="165">
        <f t="shared" si="23"/>
        <v>-1</v>
      </c>
      <c r="J160" s="254" t="str">
        <f t="shared" si="24"/>
        <v/>
      </c>
      <c r="K160" s="163">
        <v>114</v>
      </c>
      <c r="L160" s="161">
        <v>37</v>
      </c>
      <c r="M160" s="259">
        <f t="shared" si="25"/>
        <v>0.32456140350877194</v>
      </c>
      <c r="N160" s="163">
        <v>323</v>
      </c>
      <c r="O160" s="161">
        <v>186</v>
      </c>
      <c r="P160" s="164">
        <f t="shared" si="26"/>
        <v>0.57585139318885448</v>
      </c>
      <c r="Q160" s="253">
        <f t="shared" si="27"/>
        <v>-0.64705882352941169</v>
      </c>
      <c r="R160" s="253">
        <f t="shared" si="28"/>
        <v>-0.80107526881720426</v>
      </c>
      <c r="S160" s="254">
        <f t="shared" si="29"/>
        <v>-0.25128998968008254</v>
      </c>
    </row>
    <row r="161" spans="1:19" x14ac:dyDescent="0.25">
      <c r="A161" s="160" t="s">
        <v>382</v>
      </c>
      <c r="B161" s="163">
        <v>0</v>
      </c>
      <c r="C161" s="161">
        <v>0</v>
      </c>
      <c r="D161" s="162" t="str">
        <f t="shared" si="20"/>
        <v/>
      </c>
      <c r="E161" s="163">
        <v>1182</v>
      </c>
      <c r="F161" s="161">
        <v>929</v>
      </c>
      <c r="G161" s="164">
        <f t="shared" si="21"/>
        <v>0.78595600676818955</v>
      </c>
      <c r="H161" s="165">
        <f t="shared" si="22"/>
        <v>-1</v>
      </c>
      <c r="I161" s="165">
        <f t="shared" si="23"/>
        <v>-1</v>
      </c>
      <c r="J161" s="254" t="str">
        <f t="shared" si="24"/>
        <v/>
      </c>
      <c r="K161" s="163">
        <v>3563</v>
      </c>
      <c r="L161" s="161">
        <v>3022</v>
      </c>
      <c r="M161" s="259">
        <f t="shared" si="25"/>
        <v>0.84816166152118999</v>
      </c>
      <c r="N161" s="163">
        <v>11793</v>
      </c>
      <c r="O161" s="161">
        <v>9187</v>
      </c>
      <c r="P161" s="164">
        <f t="shared" si="26"/>
        <v>0.77902145340456208</v>
      </c>
      <c r="Q161" s="253">
        <f t="shared" si="27"/>
        <v>-0.69787161875688963</v>
      </c>
      <c r="R161" s="253">
        <f t="shared" si="28"/>
        <v>-0.67105692826820507</v>
      </c>
      <c r="S161" s="254">
        <f t="shared" si="29"/>
        <v>6.914020811662791E-2</v>
      </c>
    </row>
    <row r="162" spans="1:19" x14ac:dyDescent="0.25">
      <c r="A162" s="160" t="s">
        <v>383</v>
      </c>
      <c r="B162" s="163">
        <v>0</v>
      </c>
      <c r="C162" s="161">
        <v>0</v>
      </c>
      <c r="D162" s="162" t="str">
        <f t="shared" si="20"/>
        <v/>
      </c>
      <c r="E162" s="163">
        <v>76</v>
      </c>
      <c r="F162" s="161">
        <v>52</v>
      </c>
      <c r="G162" s="164">
        <f t="shared" si="21"/>
        <v>0.68421052631578949</v>
      </c>
      <c r="H162" s="165">
        <f t="shared" si="22"/>
        <v>-1</v>
      </c>
      <c r="I162" s="165">
        <f t="shared" si="23"/>
        <v>-1</v>
      </c>
      <c r="J162" s="254" t="str">
        <f t="shared" si="24"/>
        <v/>
      </c>
      <c r="K162" s="163">
        <v>38</v>
      </c>
      <c r="L162" s="161">
        <v>35</v>
      </c>
      <c r="M162" s="259">
        <f t="shared" si="25"/>
        <v>0.92105263157894735</v>
      </c>
      <c r="N162" s="163">
        <v>544</v>
      </c>
      <c r="O162" s="161">
        <v>400</v>
      </c>
      <c r="P162" s="164">
        <f t="shared" si="26"/>
        <v>0.73529411764705888</v>
      </c>
      <c r="Q162" s="253">
        <f t="shared" si="27"/>
        <v>-0.93014705882352944</v>
      </c>
      <c r="R162" s="253">
        <f t="shared" si="28"/>
        <v>-0.91249999999999998</v>
      </c>
      <c r="S162" s="254">
        <f t="shared" si="29"/>
        <v>0.18575851393188847</v>
      </c>
    </row>
    <row r="163" spans="1:19" x14ac:dyDescent="0.25">
      <c r="A163" s="160" t="s">
        <v>384</v>
      </c>
      <c r="B163" s="163">
        <v>0</v>
      </c>
      <c r="C163" s="161">
        <v>0</v>
      </c>
      <c r="D163" s="162" t="str">
        <f t="shared" si="20"/>
        <v/>
      </c>
      <c r="E163" s="163">
        <v>76</v>
      </c>
      <c r="F163" s="161">
        <v>60</v>
      </c>
      <c r="G163" s="164">
        <f t="shared" si="21"/>
        <v>0.78947368421052633</v>
      </c>
      <c r="H163" s="165">
        <f t="shared" si="22"/>
        <v>-1</v>
      </c>
      <c r="I163" s="165">
        <f t="shared" si="23"/>
        <v>-1</v>
      </c>
      <c r="J163" s="254" t="str">
        <f t="shared" si="24"/>
        <v/>
      </c>
      <c r="K163" s="163">
        <v>78</v>
      </c>
      <c r="L163" s="161">
        <v>58</v>
      </c>
      <c r="M163" s="259">
        <f t="shared" si="25"/>
        <v>0.74358974358974361</v>
      </c>
      <c r="N163" s="163">
        <v>508</v>
      </c>
      <c r="O163" s="161">
        <v>366</v>
      </c>
      <c r="P163" s="164">
        <f t="shared" si="26"/>
        <v>0.72047244094488194</v>
      </c>
      <c r="Q163" s="253">
        <f t="shared" si="27"/>
        <v>-0.84645669291338588</v>
      </c>
      <c r="R163" s="253">
        <f t="shared" si="28"/>
        <v>-0.84153005464480879</v>
      </c>
      <c r="S163" s="254">
        <f t="shared" si="29"/>
        <v>2.311730264486167E-2</v>
      </c>
    </row>
    <row r="164" spans="1:19" x14ac:dyDescent="0.25">
      <c r="A164" s="160" t="s">
        <v>602</v>
      </c>
      <c r="B164" s="163">
        <v>0</v>
      </c>
      <c r="C164" s="161">
        <v>0</v>
      </c>
      <c r="D164" s="162" t="str">
        <f t="shared" si="20"/>
        <v/>
      </c>
      <c r="E164" s="163">
        <v>0</v>
      </c>
      <c r="F164" s="161">
        <v>0</v>
      </c>
      <c r="G164" s="164" t="str">
        <f t="shared" si="21"/>
        <v/>
      </c>
      <c r="H164" s="165" t="str">
        <f t="shared" si="22"/>
        <v/>
      </c>
      <c r="I164" s="165" t="str">
        <f t="shared" si="23"/>
        <v/>
      </c>
      <c r="J164" s="254" t="str">
        <f t="shared" si="24"/>
        <v/>
      </c>
      <c r="K164" s="163">
        <v>19</v>
      </c>
      <c r="L164" s="161">
        <v>0</v>
      </c>
      <c r="M164" s="259">
        <f t="shared" si="25"/>
        <v>0</v>
      </c>
      <c r="N164" s="163">
        <v>0</v>
      </c>
      <c r="O164" s="161">
        <v>0</v>
      </c>
      <c r="P164" s="164" t="str">
        <f t="shared" si="26"/>
        <v/>
      </c>
      <c r="Q164" s="253" t="str">
        <f t="shared" si="27"/>
        <v/>
      </c>
      <c r="R164" s="253" t="str">
        <f t="shared" si="28"/>
        <v/>
      </c>
      <c r="S164" s="254" t="str">
        <f t="shared" si="29"/>
        <v/>
      </c>
    </row>
    <row r="165" spans="1:19" x14ac:dyDescent="0.25">
      <c r="A165" s="160" t="s">
        <v>473</v>
      </c>
      <c r="B165" s="163">
        <v>0</v>
      </c>
      <c r="C165" s="161">
        <v>0</v>
      </c>
      <c r="D165" s="162" t="str">
        <f t="shared" si="20"/>
        <v/>
      </c>
      <c r="E165" s="163">
        <v>0</v>
      </c>
      <c r="F165" s="161">
        <v>0</v>
      </c>
      <c r="G165" s="164" t="str">
        <f t="shared" si="21"/>
        <v/>
      </c>
      <c r="H165" s="165" t="str">
        <f t="shared" si="22"/>
        <v/>
      </c>
      <c r="I165" s="165" t="str">
        <f t="shared" si="23"/>
        <v/>
      </c>
      <c r="J165" s="254" t="str">
        <f t="shared" si="24"/>
        <v/>
      </c>
      <c r="K165" s="163">
        <v>38</v>
      </c>
      <c r="L165" s="161">
        <v>11</v>
      </c>
      <c r="M165" s="259">
        <f t="shared" si="25"/>
        <v>0.28947368421052633</v>
      </c>
      <c r="N165" s="163">
        <v>0</v>
      </c>
      <c r="O165" s="161">
        <v>0</v>
      </c>
      <c r="P165" s="164" t="str">
        <f t="shared" si="26"/>
        <v/>
      </c>
      <c r="Q165" s="253" t="str">
        <f t="shared" si="27"/>
        <v/>
      </c>
      <c r="R165" s="253" t="str">
        <f t="shared" si="28"/>
        <v/>
      </c>
      <c r="S165" s="254" t="str">
        <f t="shared" si="29"/>
        <v/>
      </c>
    </row>
    <row r="166" spans="1:19" x14ac:dyDescent="0.25">
      <c r="A166" s="160" t="s">
        <v>340</v>
      </c>
      <c r="B166" s="163">
        <v>0</v>
      </c>
      <c r="C166" s="161">
        <v>0</v>
      </c>
      <c r="D166" s="162" t="str">
        <f t="shared" si="20"/>
        <v/>
      </c>
      <c r="E166" s="163">
        <v>0</v>
      </c>
      <c r="F166" s="161">
        <v>0</v>
      </c>
      <c r="G166" s="164" t="str">
        <f t="shared" si="21"/>
        <v/>
      </c>
      <c r="H166" s="165" t="str">
        <f t="shared" si="22"/>
        <v/>
      </c>
      <c r="I166" s="165" t="str">
        <f t="shared" si="23"/>
        <v/>
      </c>
      <c r="J166" s="254" t="str">
        <f t="shared" si="24"/>
        <v/>
      </c>
      <c r="K166" s="163">
        <v>38</v>
      </c>
      <c r="L166" s="161">
        <v>2</v>
      </c>
      <c r="M166" s="259">
        <f t="shared" si="25"/>
        <v>5.2631578947368418E-2</v>
      </c>
      <c r="N166" s="163">
        <v>19</v>
      </c>
      <c r="O166" s="161">
        <v>6</v>
      </c>
      <c r="P166" s="164">
        <f t="shared" si="26"/>
        <v>0.31578947368421051</v>
      </c>
      <c r="Q166" s="253">
        <f t="shared" si="27"/>
        <v>1</v>
      </c>
      <c r="R166" s="253">
        <f t="shared" si="28"/>
        <v>-0.66666666666666674</v>
      </c>
      <c r="S166" s="254">
        <f t="shared" si="29"/>
        <v>-0.26315789473684209</v>
      </c>
    </row>
    <row r="167" spans="1:19" x14ac:dyDescent="0.25">
      <c r="A167" s="160" t="s">
        <v>474</v>
      </c>
      <c r="B167" s="163">
        <v>0</v>
      </c>
      <c r="C167" s="161">
        <v>0</v>
      </c>
      <c r="D167" s="162" t="str">
        <f t="shared" si="20"/>
        <v/>
      </c>
      <c r="E167" s="163">
        <v>0</v>
      </c>
      <c r="F167" s="161">
        <v>0</v>
      </c>
      <c r="G167" s="164" t="str">
        <f t="shared" si="21"/>
        <v/>
      </c>
      <c r="H167" s="165" t="str">
        <f t="shared" si="22"/>
        <v/>
      </c>
      <c r="I167" s="165" t="str">
        <f t="shared" si="23"/>
        <v/>
      </c>
      <c r="J167" s="254" t="str">
        <f t="shared" si="24"/>
        <v/>
      </c>
      <c r="K167" s="163">
        <v>0</v>
      </c>
      <c r="L167" s="161">
        <v>0</v>
      </c>
      <c r="M167" s="259" t="str">
        <f t="shared" si="25"/>
        <v/>
      </c>
      <c r="N167" s="163">
        <v>19</v>
      </c>
      <c r="O167" s="161">
        <v>0</v>
      </c>
      <c r="P167" s="164">
        <f t="shared" si="26"/>
        <v>0</v>
      </c>
      <c r="Q167" s="253">
        <f t="shared" si="27"/>
        <v>-1</v>
      </c>
      <c r="R167" s="253" t="str">
        <f t="shared" si="28"/>
        <v/>
      </c>
      <c r="S167" s="254" t="str">
        <f t="shared" si="29"/>
        <v/>
      </c>
    </row>
    <row r="168" spans="1:19" x14ac:dyDescent="0.25">
      <c r="A168" s="160" t="s">
        <v>406</v>
      </c>
      <c r="B168" s="163">
        <v>0</v>
      </c>
      <c r="C168" s="161">
        <v>0</v>
      </c>
      <c r="D168" s="162" t="str">
        <f t="shared" si="20"/>
        <v/>
      </c>
      <c r="E168" s="163">
        <v>0</v>
      </c>
      <c r="F168" s="161">
        <v>0</v>
      </c>
      <c r="G168" s="164" t="str">
        <f t="shared" si="21"/>
        <v/>
      </c>
      <c r="H168" s="165" t="str">
        <f t="shared" si="22"/>
        <v/>
      </c>
      <c r="I168" s="165" t="str">
        <f t="shared" si="23"/>
        <v/>
      </c>
      <c r="J168" s="254" t="str">
        <f t="shared" si="24"/>
        <v/>
      </c>
      <c r="K168" s="163">
        <v>0</v>
      </c>
      <c r="L168" s="161">
        <v>0</v>
      </c>
      <c r="M168" s="259" t="str">
        <f t="shared" si="25"/>
        <v/>
      </c>
      <c r="N168" s="163">
        <v>57</v>
      </c>
      <c r="O168" s="161">
        <v>10</v>
      </c>
      <c r="P168" s="164">
        <f t="shared" si="26"/>
        <v>0.17543859649122806</v>
      </c>
      <c r="Q168" s="253">
        <f t="shared" si="27"/>
        <v>-1</v>
      </c>
      <c r="R168" s="253">
        <f t="shared" si="28"/>
        <v>-1</v>
      </c>
      <c r="S168" s="254" t="str">
        <f t="shared" si="29"/>
        <v/>
      </c>
    </row>
    <row r="169" spans="1:19" x14ac:dyDescent="0.25">
      <c r="A169" s="160" t="s">
        <v>407</v>
      </c>
      <c r="B169" s="163">
        <v>0</v>
      </c>
      <c r="C169" s="161">
        <v>0</v>
      </c>
      <c r="D169" s="162" t="str">
        <f t="shared" si="20"/>
        <v/>
      </c>
      <c r="E169" s="163">
        <v>19</v>
      </c>
      <c r="F169" s="161">
        <v>19</v>
      </c>
      <c r="G169" s="164">
        <f t="shared" si="21"/>
        <v>1</v>
      </c>
      <c r="H169" s="165">
        <f t="shared" si="22"/>
        <v>-1</v>
      </c>
      <c r="I169" s="165">
        <f t="shared" si="23"/>
        <v>-1</v>
      </c>
      <c r="J169" s="254" t="str">
        <f t="shared" si="24"/>
        <v/>
      </c>
      <c r="K169" s="163">
        <v>0</v>
      </c>
      <c r="L169" s="161">
        <v>0</v>
      </c>
      <c r="M169" s="259" t="str">
        <f t="shared" si="25"/>
        <v/>
      </c>
      <c r="N169" s="163">
        <v>190</v>
      </c>
      <c r="O169" s="161">
        <v>93</v>
      </c>
      <c r="P169" s="164">
        <f t="shared" si="26"/>
        <v>0.48947368421052634</v>
      </c>
      <c r="Q169" s="253">
        <f t="shared" si="27"/>
        <v>-1</v>
      </c>
      <c r="R169" s="253">
        <f t="shared" si="28"/>
        <v>-1</v>
      </c>
      <c r="S169" s="254" t="str">
        <f t="shared" si="29"/>
        <v/>
      </c>
    </row>
    <row r="170" spans="1:19" x14ac:dyDescent="0.25">
      <c r="A170" s="160" t="s">
        <v>256</v>
      </c>
      <c r="B170" s="163">
        <v>0</v>
      </c>
      <c r="C170" s="161">
        <v>0</v>
      </c>
      <c r="D170" s="162" t="str">
        <f t="shared" si="20"/>
        <v/>
      </c>
      <c r="E170" s="163">
        <v>0</v>
      </c>
      <c r="F170" s="161">
        <v>0</v>
      </c>
      <c r="G170" s="164" t="str">
        <f t="shared" si="21"/>
        <v/>
      </c>
      <c r="H170" s="165" t="str">
        <f t="shared" si="22"/>
        <v/>
      </c>
      <c r="I170" s="165" t="str">
        <f t="shared" si="23"/>
        <v/>
      </c>
      <c r="J170" s="254" t="str">
        <f t="shared" si="24"/>
        <v/>
      </c>
      <c r="K170" s="163">
        <v>20400</v>
      </c>
      <c r="L170" s="161">
        <v>18045</v>
      </c>
      <c r="M170" s="259">
        <f t="shared" si="25"/>
        <v>0.88455882352941173</v>
      </c>
      <c r="N170" s="163">
        <v>0</v>
      </c>
      <c r="O170" s="161">
        <v>0</v>
      </c>
      <c r="P170" s="164" t="str">
        <f t="shared" si="26"/>
        <v/>
      </c>
      <c r="Q170" s="253" t="str">
        <f t="shared" si="27"/>
        <v/>
      </c>
      <c r="R170" s="253" t="str">
        <f t="shared" si="28"/>
        <v/>
      </c>
      <c r="S170" s="254" t="str">
        <f t="shared" si="29"/>
        <v/>
      </c>
    </row>
    <row r="171" spans="1:19" x14ac:dyDescent="0.25">
      <c r="A171" s="160" t="s">
        <v>610</v>
      </c>
      <c r="B171" s="163">
        <v>0</v>
      </c>
      <c r="C171" s="161">
        <v>0</v>
      </c>
      <c r="D171" s="162" t="str">
        <f t="shared" si="20"/>
        <v/>
      </c>
      <c r="E171" s="163">
        <v>0</v>
      </c>
      <c r="F171" s="161">
        <v>0</v>
      </c>
      <c r="G171" s="164" t="str">
        <f t="shared" si="21"/>
        <v/>
      </c>
      <c r="H171" s="165" t="str">
        <f t="shared" si="22"/>
        <v/>
      </c>
      <c r="I171" s="165" t="str">
        <f t="shared" si="23"/>
        <v/>
      </c>
      <c r="J171" s="254" t="str">
        <f t="shared" si="24"/>
        <v/>
      </c>
      <c r="K171" s="163">
        <v>150</v>
      </c>
      <c r="L171" s="161">
        <v>63</v>
      </c>
      <c r="M171" s="259">
        <f t="shared" si="25"/>
        <v>0.42</v>
      </c>
      <c r="N171" s="163">
        <v>0</v>
      </c>
      <c r="O171" s="161">
        <v>0</v>
      </c>
      <c r="P171" s="164" t="str">
        <f t="shared" si="26"/>
        <v/>
      </c>
      <c r="Q171" s="253" t="str">
        <f t="shared" si="27"/>
        <v/>
      </c>
      <c r="R171" s="253" t="str">
        <f t="shared" si="28"/>
        <v/>
      </c>
      <c r="S171" s="254" t="str">
        <f t="shared" si="29"/>
        <v/>
      </c>
    </row>
    <row r="172" spans="1:19" x14ac:dyDescent="0.25">
      <c r="A172" s="160" t="s">
        <v>475</v>
      </c>
      <c r="B172" s="163">
        <v>0</v>
      </c>
      <c r="C172" s="161">
        <v>0</v>
      </c>
      <c r="D172" s="162" t="str">
        <f t="shared" si="20"/>
        <v/>
      </c>
      <c r="E172" s="163">
        <v>4056</v>
      </c>
      <c r="F172" s="161">
        <v>1593</v>
      </c>
      <c r="G172" s="164">
        <f t="shared" si="21"/>
        <v>0.39275147928994081</v>
      </c>
      <c r="H172" s="165">
        <f t="shared" si="22"/>
        <v>-1</v>
      </c>
      <c r="I172" s="165">
        <f t="shared" si="23"/>
        <v>-1</v>
      </c>
      <c r="J172" s="254" t="str">
        <f t="shared" si="24"/>
        <v/>
      </c>
      <c r="K172" s="163">
        <v>6528</v>
      </c>
      <c r="L172" s="161">
        <v>4613</v>
      </c>
      <c r="M172" s="259">
        <f t="shared" si="25"/>
        <v>0.70664828431372551</v>
      </c>
      <c r="N172" s="163">
        <v>4056</v>
      </c>
      <c r="O172" s="161">
        <v>1593</v>
      </c>
      <c r="P172" s="164">
        <f t="shared" si="26"/>
        <v>0.39275147928994081</v>
      </c>
      <c r="Q172" s="253">
        <f t="shared" si="27"/>
        <v>0.60946745562130178</v>
      </c>
      <c r="R172" s="253">
        <f t="shared" si="28"/>
        <v>1.8957940991839295</v>
      </c>
      <c r="S172" s="254">
        <f t="shared" si="29"/>
        <v>0.3138968050237847</v>
      </c>
    </row>
    <row r="173" spans="1:19" x14ac:dyDescent="0.25">
      <c r="A173" s="160" t="s">
        <v>476</v>
      </c>
      <c r="B173" s="163">
        <v>0</v>
      </c>
      <c r="C173" s="161">
        <v>0</v>
      </c>
      <c r="D173" s="162" t="str">
        <f t="shared" si="20"/>
        <v/>
      </c>
      <c r="E173" s="163">
        <v>0</v>
      </c>
      <c r="F173" s="161">
        <v>0</v>
      </c>
      <c r="G173" s="164" t="str">
        <f t="shared" si="21"/>
        <v/>
      </c>
      <c r="H173" s="165" t="str">
        <f t="shared" si="22"/>
        <v/>
      </c>
      <c r="I173" s="165" t="str">
        <f t="shared" si="23"/>
        <v/>
      </c>
      <c r="J173" s="254" t="str">
        <f t="shared" si="24"/>
        <v/>
      </c>
      <c r="K173" s="163">
        <v>0</v>
      </c>
      <c r="L173" s="161">
        <v>0</v>
      </c>
      <c r="M173" s="259" t="str">
        <f t="shared" si="25"/>
        <v/>
      </c>
      <c r="N173" s="163">
        <v>13</v>
      </c>
      <c r="O173" s="161">
        <v>13</v>
      </c>
      <c r="P173" s="164">
        <f t="shared" si="26"/>
        <v>1</v>
      </c>
      <c r="Q173" s="253">
        <f t="shared" si="27"/>
        <v>-1</v>
      </c>
      <c r="R173" s="253">
        <f t="shared" si="28"/>
        <v>-1</v>
      </c>
      <c r="S173" s="254" t="str">
        <f t="shared" si="29"/>
        <v/>
      </c>
    </row>
    <row r="174" spans="1:19" x14ac:dyDescent="0.25">
      <c r="A174" s="160" t="s">
        <v>385</v>
      </c>
      <c r="B174" s="163">
        <v>0</v>
      </c>
      <c r="C174" s="161">
        <v>0</v>
      </c>
      <c r="D174" s="162" t="str">
        <f t="shared" si="20"/>
        <v/>
      </c>
      <c r="E174" s="163">
        <v>806</v>
      </c>
      <c r="F174" s="161">
        <v>495</v>
      </c>
      <c r="G174" s="164">
        <f t="shared" si="21"/>
        <v>0.61414392059553347</v>
      </c>
      <c r="H174" s="165">
        <f t="shared" si="22"/>
        <v>-1</v>
      </c>
      <c r="I174" s="165">
        <f t="shared" si="23"/>
        <v>-1</v>
      </c>
      <c r="J174" s="254" t="str">
        <f t="shared" si="24"/>
        <v/>
      </c>
      <c r="K174" s="163">
        <v>5564</v>
      </c>
      <c r="L174" s="161">
        <v>3785</v>
      </c>
      <c r="M174" s="259">
        <f t="shared" si="25"/>
        <v>0.68026599568655644</v>
      </c>
      <c r="N174" s="163">
        <v>8913</v>
      </c>
      <c r="O174" s="161">
        <v>5742</v>
      </c>
      <c r="P174" s="164">
        <f t="shared" si="26"/>
        <v>0.64422753281723322</v>
      </c>
      <c r="Q174" s="253">
        <f t="shared" si="27"/>
        <v>-0.37574329630876246</v>
      </c>
      <c r="R174" s="253">
        <f t="shared" si="28"/>
        <v>-0.3408220132358063</v>
      </c>
      <c r="S174" s="254">
        <f t="shared" si="29"/>
        <v>3.6038462869323218E-2</v>
      </c>
    </row>
    <row r="175" spans="1:19" x14ac:dyDescent="0.25">
      <c r="A175" s="160" t="s">
        <v>477</v>
      </c>
      <c r="B175" s="163">
        <v>0</v>
      </c>
      <c r="C175" s="161">
        <v>0</v>
      </c>
      <c r="D175" s="162" t="str">
        <f t="shared" si="20"/>
        <v/>
      </c>
      <c r="E175" s="163">
        <v>0</v>
      </c>
      <c r="F175" s="161">
        <v>0</v>
      </c>
      <c r="G175" s="164" t="str">
        <f t="shared" si="21"/>
        <v/>
      </c>
      <c r="H175" s="165" t="str">
        <f t="shared" si="22"/>
        <v/>
      </c>
      <c r="I175" s="165" t="str">
        <f t="shared" si="23"/>
        <v/>
      </c>
      <c r="J175" s="254" t="str">
        <f t="shared" si="24"/>
        <v/>
      </c>
      <c r="K175" s="163">
        <v>0</v>
      </c>
      <c r="L175" s="161">
        <v>0</v>
      </c>
      <c r="M175" s="259" t="str">
        <f t="shared" si="25"/>
        <v/>
      </c>
      <c r="N175" s="163">
        <v>12</v>
      </c>
      <c r="O175" s="161">
        <v>10</v>
      </c>
      <c r="P175" s="164">
        <f t="shared" si="26"/>
        <v>0.83333333333333337</v>
      </c>
      <c r="Q175" s="253">
        <f t="shared" si="27"/>
        <v>-1</v>
      </c>
      <c r="R175" s="253">
        <f t="shared" si="28"/>
        <v>-1</v>
      </c>
      <c r="S175" s="254" t="str">
        <f t="shared" si="29"/>
        <v/>
      </c>
    </row>
    <row r="176" spans="1:19" x14ac:dyDescent="0.25">
      <c r="A176" s="160" t="s">
        <v>478</v>
      </c>
      <c r="B176" s="163">
        <v>0</v>
      </c>
      <c r="C176" s="161">
        <v>0</v>
      </c>
      <c r="D176" s="162" t="str">
        <f t="shared" si="20"/>
        <v/>
      </c>
      <c r="E176" s="163">
        <v>0</v>
      </c>
      <c r="F176" s="161">
        <v>0</v>
      </c>
      <c r="G176" s="164" t="str">
        <f t="shared" si="21"/>
        <v/>
      </c>
      <c r="H176" s="165" t="str">
        <f t="shared" si="22"/>
        <v/>
      </c>
      <c r="I176" s="165" t="str">
        <f t="shared" si="23"/>
        <v/>
      </c>
      <c r="J176" s="254" t="str">
        <f t="shared" si="24"/>
        <v/>
      </c>
      <c r="K176" s="163">
        <v>0</v>
      </c>
      <c r="L176" s="161">
        <v>0</v>
      </c>
      <c r="M176" s="259" t="str">
        <f t="shared" si="25"/>
        <v/>
      </c>
      <c r="N176" s="163">
        <v>50</v>
      </c>
      <c r="O176" s="161">
        <v>2</v>
      </c>
      <c r="P176" s="164">
        <f t="shared" si="26"/>
        <v>0.04</v>
      </c>
      <c r="Q176" s="253">
        <f t="shared" si="27"/>
        <v>-1</v>
      </c>
      <c r="R176" s="253">
        <f t="shared" si="28"/>
        <v>-1</v>
      </c>
      <c r="S176" s="254" t="str">
        <f t="shared" si="29"/>
        <v/>
      </c>
    </row>
    <row r="177" spans="1:19" x14ac:dyDescent="0.25">
      <c r="A177" s="160" t="s">
        <v>479</v>
      </c>
      <c r="B177" s="163">
        <v>0</v>
      </c>
      <c r="C177" s="161">
        <v>0</v>
      </c>
      <c r="D177" s="162" t="str">
        <f t="shared" si="20"/>
        <v/>
      </c>
      <c r="E177" s="163">
        <v>0</v>
      </c>
      <c r="F177" s="161">
        <v>0</v>
      </c>
      <c r="G177" s="164" t="str">
        <f t="shared" si="21"/>
        <v/>
      </c>
      <c r="H177" s="165" t="str">
        <f t="shared" si="22"/>
        <v/>
      </c>
      <c r="I177" s="165" t="str">
        <f t="shared" si="23"/>
        <v/>
      </c>
      <c r="J177" s="254" t="str">
        <f t="shared" si="24"/>
        <v/>
      </c>
      <c r="K177" s="163">
        <v>38</v>
      </c>
      <c r="L177" s="161">
        <v>0</v>
      </c>
      <c r="M177" s="259">
        <f t="shared" si="25"/>
        <v>0</v>
      </c>
      <c r="N177" s="163">
        <v>0</v>
      </c>
      <c r="O177" s="161">
        <v>0</v>
      </c>
      <c r="P177" s="164" t="str">
        <f t="shared" si="26"/>
        <v/>
      </c>
      <c r="Q177" s="253" t="str">
        <f t="shared" si="27"/>
        <v/>
      </c>
      <c r="R177" s="253" t="str">
        <f t="shared" si="28"/>
        <v/>
      </c>
      <c r="S177" s="254" t="str">
        <f t="shared" si="29"/>
        <v/>
      </c>
    </row>
    <row r="178" spans="1:19" x14ac:dyDescent="0.25">
      <c r="A178" s="160" t="s">
        <v>163</v>
      </c>
      <c r="B178" s="163">
        <v>0</v>
      </c>
      <c r="C178" s="161">
        <v>0</v>
      </c>
      <c r="D178" s="162" t="str">
        <f t="shared" si="20"/>
        <v/>
      </c>
      <c r="E178" s="163">
        <v>15983</v>
      </c>
      <c r="F178" s="161">
        <v>14237</v>
      </c>
      <c r="G178" s="164">
        <f t="shared" si="21"/>
        <v>0.89075893136457485</v>
      </c>
      <c r="H178" s="165">
        <f t="shared" si="22"/>
        <v>-1</v>
      </c>
      <c r="I178" s="165">
        <f t="shared" si="23"/>
        <v>-1</v>
      </c>
      <c r="J178" s="254" t="str">
        <f t="shared" si="24"/>
        <v/>
      </c>
      <c r="K178" s="163">
        <v>128352</v>
      </c>
      <c r="L178" s="161">
        <v>111614</v>
      </c>
      <c r="M178" s="259">
        <f t="shared" si="25"/>
        <v>0.86959299426576908</v>
      </c>
      <c r="N178" s="163">
        <v>130746</v>
      </c>
      <c r="O178" s="161">
        <v>111296</v>
      </c>
      <c r="P178" s="164">
        <f t="shared" si="26"/>
        <v>0.85123827880011627</v>
      </c>
      <c r="Q178" s="253">
        <f t="shared" si="27"/>
        <v>-1.8310311596530626E-2</v>
      </c>
      <c r="R178" s="253">
        <f t="shared" si="28"/>
        <v>2.8572455434157096E-3</v>
      </c>
      <c r="S178" s="254">
        <f t="shared" si="29"/>
        <v>1.8354715465652816E-2</v>
      </c>
    </row>
    <row r="179" spans="1:19" x14ac:dyDescent="0.25">
      <c r="A179" s="160" t="s">
        <v>318</v>
      </c>
      <c r="B179" s="163">
        <v>0</v>
      </c>
      <c r="C179" s="161">
        <v>0</v>
      </c>
      <c r="D179" s="162" t="str">
        <f t="shared" si="20"/>
        <v/>
      </c>
      <c r="E179" s="163">
        <v>0</v>
      </c>
      <c r="F179" s="161">
        <v>0</v>
      </c>
      <c r="G179" s="164" t="str">
        <f t="shared" si="21"/>
        <v/>
      </c>
      <c r="H179" s="165" t="str">
        <f t="shared" si="22"/>
        <v/>
      </c>
      <c r="I179" s="165" t="str">
        <f t="shared" si="23"/>
        <v/>
      </c>
      <c r="J179" s="254" t="str">
        <f t="shared" si="24"/>
        <v/>
      </c>
      <c r="K179" s="163">
        <v>810</v>
      </c>
      <c r="L179" s="161">
        <v>672</v>
      </c>
      <c r="M179" s="259">
        <f t="shared" si="25"/>
        <v>0.82962962962962961</v>
      </c>
      <c r="N179" s="163">
        <v>498</v>
      </c>
      <c r="O179" s="161">
        <v>113</v>
      </c>
      <c r="P179" s="164">
        <f t="shared" si="26"/>
        <v>0.22690763052208834</v>
      </c>
      <c r="Q179" s="253">
        <f t="shared" si="27"/>
        <v>0.62650602409638556</v>
      </c>
      <c r="R179" s="253">
        <f t="shared" si="28"/>
        <v>4.946902654867257</v>
      </c>
      <c r="S179" s="254">
        <f t="shared" si="29"/>
        <v>0.60272199910754121</v>
      </c>
    </row>
    <row r="180" spans="1:19" x14ac:dyDescent="0.25">
      <c r="A180" s="160" t="s">
        <v>480</v>
      </c>
      <c r="B180" s="163">
        <v>0</v>
      </c>
      <c r="C180" s="161">
        <v>0</v>
      </c>
      <c r="D180" s="162" t="str">
        <f t="shared" si="20"/>
        <v/>
      </c>
      <c r="E180" s="163">
        <v>0</v>
      </c>
      <c r="F180" s="161">
        <v>0</v>
      </c>
      <c r="G180" s="164" t="str">
        <f t="shared" si="21"/>
        <v/>
      </c>
      <c r="H180" s="165" t="str">
        <f t="shared" si="22"/>
        <v/>
      </c>
      <c r="I180" s="165" t="str">
        <f t="shared" si="23"/>
        <v/>
      </c>
      <c r="J180" s="254" t="str">
        <f t="shared" si="24"/>
        <v/>
      </c>
      <c r="K180" s="163">
        <v>0</v>
      </c>
      <c r="L180" s="161">
        <v>0</v>
      </c>
      <c r="M180" s="259" t="str">
        <f t="shared" si="25"/>
        <v/>
      </c>
      <c r="N180" s="163">
        <v>11</v>
      </c>
      <c r="O180" s="161">
        <v>11</v>
      </c>
      <c r="P180" s="164">
        <f t="shared" si="26"/>
        <v>1</v>
      </c>
      <c r="Q180" s="253">
        <f t="shared" si="27"/>
        <v>-1</v>
      </c>
      <c r="R180" s="253">
        <f t="shared" si="28"/>
        <v>-1</v>
      </c>
      <c r="S180" s="254" t="str">
        <f t="shared" si="29"/>
        <v/>
      </c>
    </row>
    <row r="181" spans="1:19" x14ac:dyDescent="0.25">
      <c r="A181" s="160" t="s">
        <v>481</v>
      </c>
      <c r="B181" s="163">
        <v>0</v>
      </c>
      <c r="C181" s="161">
        <v>0</v>
      </c>
      <c r="D181" s="162" t="str">
        <f t="shared" si="20"/>
        <v/>
      </c>
      <c r="E181" s="163">
        <v>0</v>
      </c>
      <c r="F181" s="161">
        <v>0</v>
      </c>
      <c r="G181" s="164" t="str">
        <f t="shared" si="21"/>
        <v/>
      </c>
      <c r="H181" s="165" t="str">
        <f t="shared" si="22"/>
        <v/>
      </c>
      <c r="I181" s="165" t="str">
        <f t="shared" si="23"/>
        <v/>
      </c>
      <c r="J181" s="254" t="str">
        <f t="shared" si="24"/>
        <v/>
      </c>
      <c r="K181" s="163">
        <v>288</v>
      </c>
      <c r="L181" s="161">
        <v>70</v>
      </c>
      <c r="M181" s="259">
        <f t="shared" si="25"/>
        <v>0.24305555555555555</v>
      </c>
      <c r="N181" s="163">
        <v>0</v>
      </c>
      <c r="O181" s="161">
        <v>0</v>
      </c>
      <c r="P181" s="164" t="str">
        <f t="shared" si="26"/>
        <v/>
      </c>
      <c r="Q181" s="253" t="str">
        <f t="shared" si="27"/>
        <v/>
      </c>
      <c r="R181" s="253" t="str">
        <f t="shared" si="28"/>
        <v/>
      </c>
      <c r="S181" s="254" t="str">
        <f t="shared" si="29"/>
        <v/>
      </c>
    </row>
    <row r="182" spans="1:19" x14ac:dyDescent="0.25">
      <c r="A182" s="160" t="s">
        <v>409</v>
      </c>
      <c r="B182" s="163">
        <v>0</v>
      </c>
      <c r="C182" s="161">
        <v>0</v>
      </c>
      <c r="D182" s="162" t="str">
        <f t="shared" si="20"/>
        <v/>
      </c>
      <c r="E182" s="163">
        <v>0</v>
      </c>
      <c r="F182" s="161">
        <v>0</v>
      </c>
      <c r="G182" s="164" t="str">
        <f t="shared" si="21"/>
        <v/>
      </c>
      <c r="H182" s="165" t="str">
        <f t="shared" si="22"/>
        <v/>
      </c>
      <c r="I182" s="165" t="str">
        <f t="shared" si="23"/>
        <v/>
      </c>
      <c r="J182" s="254" t="str">
        <f t="shared" si="24"/>
        <v/>
      </c>
      <c r="K182" s="163">
        <v>0</v>
      </c>
      <c r="L182" s="161">
        <v>0</v>
      </c>
      <c r="M182" s="259" t="str">
        <f t="shared" si="25"/>
        <v/>
      </c>
      <c r="N182" s="163">
        <v>152</v>
      </c>
      <c r="O182" s="161">
        <v>47</v>
      </c>
      <c r="P182" s="164">
        <f t="shared" si="26"/>
        <v>0.30921052631578949</v>
      </c>
      <c r="Q182" s="253">
        <f t="shared" si="27"/>
        <v>-1</v>
      </c>
      <c r="R182" s="253">
        <f t="shared" si="28"/>
        <v>-1</v>
      </c>
      <c r="S182" s="254" t="str">
        <f t="shared" si="29"/>
        <v/>
      </c>
    </row>
    <row r="183" spans="1:19" x14ac:dyDescent="0.25">
      <c r="A183" s="160" t="s">
        <v>386</v>
      </c>
      <c r="B183" s="163">
        <v>0</v>
      </c>
      <c r="C183" s="161">
        <v>0</v>
      </c>
      <c r="D183" s="162" t="str">
        <f t="shared" si="20"/>
        <v/>
      </c>
      <c r="E183" s="163">
        <v>38</v>
      </c>
      <c r="F183" s="161">
        <v>13</v>
      </c>
      <c r="G183" s="164">
        <f t="shared" si="21"/>
        <v>0.34210526315789475</v>
      </c>
      <c r="H183" s="165">
        <f t="shared" si="22"/>
        <v>-1</v>
      </c>
      <c r="I183" s="165">
        <f t="shared" si="23"/>
        <v>-1</v>
      </c>
      <c r="J183" s="254" t="str">
        <f t="shared" si="24"/>
        <v/>
      </c>
      <c r="K183" s="163">
        <v>171</v>
      </c>
      <c r="L183" s="161">
        <v>18</v>
      </c>
      <c r="M183" s="259">
        <f t="shared" si="25"/>
        <v>0.10526315789473684</v>
      </c>
      <c r="N183" s="163">
        <v>217</v>
      </c>
      <c r="O183" s="161">
        <v>24</v>
      </c>
      <c r="P183" s="164">
        <f t="shared" si="26"/>
        <v>0.11059907834101383</v>
      </c>
      <c r="Q183" s="253">
        <f t="shared" si="27"/>
        <v>-0.21198156682027647</v>
      </c>
      <c r="R183" s="253">
        <f t="shared" si="28"/>
        <v>-0.25</v>
      </c>
      <c r="S183" s="254">
        <f t="shared" si="29"/>
        <v>-5.3359204462769955E-3</v>
      </c>
    </row>
    <row r="184" spans="1:19" x14ac:dyDescent="0.25">
      <c r="A184" s="160" t="s">
        <v>605</v>
      </c>
      <c r="B184" s="163">
        <v>0</v>
      </c>
      <c r="C184" s="161">
        <v>0</v>
      </c>
      <c r="D184" s="162" t="str">
        <f t="shared" si="20"/>
        <v/>
      </c>
      <c r="E184" s="163">
        <v>0</v>
      </c>
      <c r="F184" s="161">
        <v>0</v>
      </c>
      <c r="G184" s="164" t="str">
        <f t="shared" si="21"/>
        <v/>
      </c>
      <c r="H184" s="165" t="str">
        <f t="shared" si="22"/>
        <v/>
      </c>
      <c r="I184" s="165" t="str">
        <f t="shared" si="23"/>
        <v/>
      </c>
      <c r="J184" s="254" t="str">
        <f t="shared" si="24"/>
        <v/>
      </c>
      <c r="K184" s="163">
        <v>0</v>
      </c>
      <c r="L184" s="161">
        <v>0</v>
      </c>
      <c r="M184" s="259" t="str">
        <f t="shared" si="25"/>
        <v/>
      </c>
      <c r="N184" s="163">
        <v>19</v>
      </c>
      <c r="O184" s="161">
        <v>11</v>
      </c>
      <c r="P184" s="164">
        <f t="shared" si="26"/>
        <v>0.57894736842105265</v>
      </c>
      <c r="Q184" s="253">
        <f t="shared" si="27"/>
        <v>-1</v>
      </c>
      <c r="R184" s="253">
        <f t="shared" si="28"/>
        <v>-1</v>
      </c>
      <c r="S184" s="254" t="str">
        <f t="shared" si="29"/>
        <v/>
      </c>
    </row>
    <row r="185" spans="1:19" x14ac:dyDescent="0.25">
      <c r="A185" s="160" t="s">
        <v>348</v>
      </c>
      <c r="B185" s="163">
        <v>0</v>
      </c>
      <c r="C185" s="161">
        <v>0</v>
      </c>
      <c r="D185" s="162" t="str">
        <f t="shared" si="20"/>
        <v/>
      </c>
      <c r="E185" s="163">
        <v>0</v>
      </c>
      <c r="F185" s="161">
        <v>0</v>
      </c>
      <c r="G185" s="164" t="str">
        <f t="shared" si="21"/>
        <v/>
      </c>
      <c r="H185" s="165" t="str">
        <f t="shared" si="22"/>
        <v/>
      </c>
      <c r="I185" s="165" t="str">
        <f t="shared" si="23"/>
        <v/>
      </c>
      <c r="J185" s="254" t="str">
        <f t="shared" si="24"/>
        <v/>
      </c>
      <c r="K185" s="163">
        <v>9</v>
      </c>
      <c r="L185" s="161">
        <v>9</v>
      </c>
      <c r="M185" s="259">
        <f t="shared" si="25"/>
        <v>1</v>
      </c>
      <c r="N185" s="163">
        <v>0</v>
      </c>
      <c r="O185" s="161">
        <v>0</v>
      </c>
      <c r="P185" s="164" t="str">
        <f t="shared" si="26"/>
        <v/>
      </c>
      <c r="Q185" s="253" t="str">
        <f t="shared" si="27"/>
        <v/>
      </c>
      <c r="R185" s="253" t="str">
        <f t="shared" si="28"/>
        <v/>
      </c>
      <c r="S185" s="254" t="str">
        <f t="shared" si="29"/>
        <v/>
      </c>
    </row>
    <row r="186" spans="1:19" x14ac:dyDescent="0.25">
      <c r="A186" s="160" t="s">
        <v>323</v>
      </c>
      <c r="B186" s="163">
        <v>0</v>
      </c>
      <c r="C186" s="161">
        <v>0</v>
      </c>
      <c r="D186" s="162" t="str">
        <f t="shared" si="20"/>
        <v/>
      </c>
      <c r="E186" s="163">
        <v>0</v>
      </c>
      <c r="F186" s="161">
        <v>0</v>
      </c>
      <c r="G186" s="164" t="str">
        <f t="shared" si="21"/>
        <v/>
      </c>
      <c r="H186" s="165" t="str">
        <f t="shared" si="22"/>
        <v/>
      </c>
      <c r="I186" s="165" t="str">
        <f t="shared" si="23"/>
        <v/>
      </c>
      <c r="J186" s="254" t="str">
        <f t="shared" si="24"/>
        <v/>
      </c>
      <c r="K186" s="163">
        <v>111</v>
      </c>
      <c r="L186" s="161">
        <v>106</v>
      </c>
      <c r="M186" s="259">
        <f t="shared" si="25"/>
        <v>0.95495495495495497</v>
      </c>
      <c r="N186" s="163">
        <v>2057</v>
      </c>
      <c r="O186" s="161">
        <v>1481</v>
      </c>
      <c r="P186" s="164">
        <f t="shared" si="26"/>
        <v>0.71998055420515317</v>
      </c>
      <c r="Q186" s="253">
        <f t="shared" si="27"/>
        <v>-0.9460379192999514</v>
      </c>
      <c r="R186" s="253">
        <f t="shared" si="28"/>
        <v>-0.9284267386900743</v>
      </c>
      <c r="S186" s="254">
        <f t="shared" si="29"/>
        <v>0.2349744007498018</v>
      </c>
    </row>
    <row r="187" spans="1:19" x14ac:dyDescent="0.25">
      <c r="A187" s="160" t="s">
        <v>387</v>
      </c>
      <c r="B187" s="163">
        <v>0</v>
      </c>
      <c r="C187" s="161">
        <v>0</v>
      </c>
      <c r="D187" s="162" t="str">
        <f t="shared" si="20"/>
        <v/>
      </c>
      <c r="E187" s="163">
        <v>3078</v>
      </c>
      <c r="F187" s="161">
        <v>2633</v>
      </c>
      <c r="G187" s="164">
        <f t="shared" si="21"/>
        <v>0.85542560103963616</v>
      </c>
      <c r="H187" s="165">
        <f t="shared" si="22"/>
        <v>-1</v>
      </c>
      <c r="I187" s="165">
        <f t="shared" si="23"/>
        <v>-1</v>
      </c>
      <c r="J187" s="254" t="str">
        <f t="shared" si="24"/>
        <v/>
      </c>
      <c r="K187" s="163">
        <v>9742</v>
      </c>
      <c r="L187" s="161">
        <v>7507</v>
      </c>
      <c r="M187" s="259">
        <f t="shared" si="25"/>
        <v>0.77058098952987064</v>
      </c>
      <c r="N187" s="163">
        <v>34033</v>
      </c>
      <c r="O187" s="161">
        <v>28073</v>
      </c>
      <c r="P187" s="164">
        <f t="shared" si="26"/>
        <v>0.82487585578703027</v>
      </c>
      <c r="Q187" s="253">
        <f t="shared" si="27"/>
        <v>-0.71374842065054511</v>
      </c>
      <c r="R187" s="253">
        <f t="shared" si="28"/>
        <v>-0.73259003312791648</v>
      </c>
      <c r="S187" s="254">
        <f t="shared" si="29"/>
        <v>-5.4294866257159624E-2</v>
      </c>
    </row>
    <row r="188" spans="1:19" x14ac:dyDescent="0.25">
      <c r="A188" s="160" t="s">
        <v>484</v>
      </c>
      <c r="B188" s="163">
        <v>0</v>
      </c>
      <c r="C188" s="161">
        <v>0</v>
      </c>
      <c r="D188" s="162" t="str">
        <f t="shared" si="20"/>
        <v/>
      </c>
      <c r="E188" s="163">
        <v>0</v>
      </c>
      <c r="F188" s="161">
        <v>0</v>
      </c>
      <c r="G188" s="164" t="str">
        <f t="shared" si="21"/>
        <v/>
      </c>
      <c r="H188" s="165" t="str">
        <f t="shared" si="22"/>
        <v/>
      </c>
      <c r="I188" s="165" t="str">
        <f t="shared" si="23"/>
        <v/>
      </c>
      <c r="J188" s="254" t="str">
        <f t="shared" si="24"/>
        <v/>
      </c>
      <c r="K188" s="163">
        <v>0</v>
      </c>
      <c r="L188" s="161">
        <v>0</v>
      </c>
      <c r="M188" s="259" t="str">
        <f t="shared" si="25"/>
        <v/>
      </c>
      <c r="N188" s="163">
        <v>19</v>
      </c>
      <c r="O188" s="161">
        <v>13</v>
      </c>
      <c r="P188" s="164">
        <f t="shared" si="26"/>
        <v>0.68421052631578949</v>
      </c>
      <c r="Q188" s="253">
        <f t="shared" si="27"/>
        <v>-1</v>
      </c>
      <c r="R188" s="253">
        <f t="shared" si="28"/>
        <v>-1</v>
      </c>
      <c r="S188" s="254" t="str">
        <f t="shared" si="29"/>
        <v/>
      </c>
    </row>
    <row r="189" spans="1:19" x14ac:dyDescent="0.25">
      <c r="A189" s="160" t="s">
        <v>638</v>
      </c>
      <c r="B189" s="163">
        <v>0</v>
      </c>
      <c r="C189" s="161">
        <v>0</v>
      </c>
      <c r="D189" s="162" t="str">
        <f t="shared" si="20"/>
        <v/>
      </c>
      <c r="E189" s="163">
        <v>144</v>
      </c>
      <c r="F189" s="161">
        <v>144</v>
      </c>
      <c r="G189" s="164">
        <f t="shared" si="21"/>
        <v>1</v>
      </c>
      <c r="H189" s="165">
        <f t="shared" si="22"/>
        <v>-1</v>
      </c>
      <c r="I189" s="165">
        <f t="shared" si="23"/>
        <v>-1</v>
      </c>
      <c r="J189" s="254" t="str">
        <f t="shared" si="24"/>
        <v/>
      </c>
      <c r="K189" s="163">
        <v>0</v>
      </c>
      <c r="L189" s="161">
        <v>0</v>
      </c>
      <c r="M189" s="259" t="str">
        <f t="shared" si="25"/>
        <v/>
      </c>
      <c r="N189" s="163">
        <v>144</v>
      </c>
      <c r="O189" s="161">
        <v>144</v>
      </c>
      <c r="P189" s="164">
        <f t="shared" si="26"/>
        <v>1</v>
      </c>
      <c r="Q189" s="253">
        <f t="shared" si="27"/>
        <v>-1</v>
      </c>
      <c r="R189" s="253">
        <f t="shared" si="28"/>
        <v>-1</v>
      </c>
      <c r="S189" s="254" t="str">
        <f t="shared" si="29"/>
        <v/>
      </c>
    </row>
    <row r="190" spans="1:19" x14ac:dyDescent="0.25">
      <c r="A190" s="160" t="s">
        <v>485</v>
      </c>
      <c r="B190" s="163">
        <v>0</v>
      </c>
      <c r="C190" s="161">
        <v>0</v>
      </c>
      <c r="D190" s="162" t="str">
        <f t="shared" si="20"/>
        <v/>
      </c>
      <c r="E190" s="163">
        <v>0</v>
      </c>
      <c r="F190" s="161">
        <v>0</v>
      </c>
      <c r="G190" s="164" t="str">
        <f t="shared" si="21"/>
        <v/>
      </c>
      <c r="H190" s="165" t="str">
        <f t="shared" si="22"/>
        <v/>
      </c>
      <c r="I190" s="165" t="str">
        <f t="shared" si="23"/>
        <v/>
      </c>
      <c r="J190" s="254" t="str">
        <f t="shared" si="24"/>
        <v/>
      </c>
      <c r="K190" s="163">
        <v>348</v>
      </c>
      <c r="L190" s="161">
        <v>105</v>
      </c>
      <c r="M190" s="259">
        <f t="shared" si="25"/>
        <v>0.30172413793103448</v>
      </c>
      <c r="N190" s="163">
        <v>0</v>
      </c>
      <c r="O190" s="161">
        <v>0</v>
      </c>
      <c r="P190" s="164" t="str">
        <f t="shared" si="26"/>
        <v/>
      </c>
      <c r="Q190" s="253" t="str">
        <f t="shared" si="27"/>
        <v/>
      </c>
      <c r="R190" s="253" t="str">
        <f t="shared" si="28"/>
        <v/>
      </c>
      <c r="S190" s="254" t="str">
        <f t="shared" si="29"/>
        <v/>
      </c>
    </row>
    <row r="191" spans="1:19" x14ac:dyDescent="0.25">
      <c r="A191" s="160" t="s">
        <v>486</v>
      </c>
      <c r="B191" s="163">
        <v>0</v>
      </c>
      <c r="C191" s="161">
        <v>0</v>
      </c>
      <c r="D191" s="162" t="str">
        <f t="shared" si="20"/>
        <v/>
      </c>
      <c r="E191" s="163">
        <v>324</v>
      </c>
      <c r="F191" s="161">
        <v>116</v>
      </c>
      <c r="G191" s="164">
        <f t="shared" si="21"/>
        <v>0.35802469135802467</v>
      </c>
      <c r="H191" s="165">
        <f t="shared" si="22"/>
        <v>-1</v>
      </c>
      <c r="I191" s="165">
        <f t="shared" si="23"/>
        <v>-1</v>
      </c>
      <c r="J191" s="254" t="str">
        <f t="shared" si="24"/>
        <v/>
      </c>
      <c r="K191" s="163">
        <v>338</v>
      </c>
      <c r="L191" s="161">
        <v>252</v>
      </c>
      <c r="M191" s="259">
        <f t="shared" si="25"/>
        <v>0.74556213017751483</v>
      </c>
      <c r="N191" s="163">
        <v>738</v>
      </c>
      <c r="O191" s="161">
        <v>233</v>
      </c>
      <c r="P191" s="164">
        <f t="shared" si="26"/>
        <v>0.31571815718157181</v>
      </c>
      <c r="Q191" s="253">
        <f t="shared" si="27"/>
        <v>-0.5420054200542006</v>
      </c>
      <c r="R191" s="253">
        <f t="shared" si="28"/>
        <v>8.1545064377682497E-2</v>
      </c>
      <c r="S191" s="254">
        <f t="shared" si="29"/>
        <v>0.42984397299594301</v>
      </c>
    </row>
    <row r="192" spans="1:19" x14ac:dyDescent="0.25">
      <c r="A192" s="160" t="s">
        <v>487</v>
      </c>
      <c r="B192" s="163">
        <v>0</v>
      </c>
      <c r="C192" s="161">
        <v>0</v>
      </c>
      <c r="D192" s="162" t="str">
        <f t="shared" si="20"/>
        <v/>
      </c>
      <c r="E192" s="163">
        <v>0</v>
      </c>
      <c r="F192" s="161">
        <v>0</v>
      </c>
      <c r="G192" s="164" t="str">
        <f t="shared" si="21"/>
        <v/>
      </c>
      <c r="H192" s="165" t="str">
        <f t="shared" si="22"/>
        <v/>
      </c>
      <c r="I192" s="165" t="str">
        <f t="shared" si="23"/>
        <v/>
      </c>
      <c r="J192" s="254" t="str">
        <f t="shared" si="24"/>
        <v/>
      </c>
      <c r="K192" s="163">
        <v>6948</v>
      </c>
      <c r="L192" s="161">
        <v>5351</v>
      </c>
      <c r="M192" s="259">
        <f t="shared" si="25"/>
        <v>0.77014968336211864</v>
      </c>
      <c r="N192" s="163">
        <v>100</v>
      </c>
      <c r="O192" s="161">
        <v>0</v>
      </c>
      <c r="P192" s="164">
        <f t="shared" si="26"/>
        <v>0</v>
      </c>
      <c r="Q192" s="253">
        <f t="shared" si="27"/>
        <v>68.48</v>
      </c>
      <c r="R192" s="253" t="str">
        <f t="shared" si="28"/>
        <v/>
      </c>
      <c r="S192" s="254">
        <f t="shared" si="29"/>
        <v>0.77014968336211864</v>
      </c>
    </row>
    <row r="193" spans="1:19" x14ac:dyDescent="0.25">
      <c r="A193" s="160" t="s">
        <v>488</v>
      </c>
      <c r="B193" s="163">
        <v>0</v>
      </c>
      <c r="C193" s="161">
        <v>0</v>
      </c>
      <c r="D193" s="162" t="str">
        <f t="shared" ref="D193:D256" si="30">IFERROR(C193/B193,"")</f>
        <v/>
      </c>
      <c r="E193" s="163">
        <v>9144</v>
      </c>
      <c r="F193" s="161">
        <v>7127</v>
      </c>
      <c r="G193" s="164">
        <f t="shared" ref="G193:G256" si="31">IFERROR(F193/E193,"")</f>
        <v>0.77941819772528431</v>
      </c>
      <c r="H193" s="165">
        <f t="shared" ref="H193:I208" si="32">IFERROR(B193/E193-1,"")</f>
        <v>-1</v>
      </c>
      <c r="I193" s="165">
        <f t="shared" si="32"/>
        <v>-1</v>
      </c>
      <c r="J193" s="254" t="str">
        <f t="shared" ref="J193:J256" si="33">IFERROR(D193-G193,"")</f>
        <v/>
      </c>
      <c r="K193" s="163">
        <v>26393</v>
      </c>
      <c r="L193" s="161">
        <v>22319</v>
      </c>
      <c r="M193" s="259">
        <f t="shared" ref="M193:M256" si="34">IFERROR(L193/K193,"")</f>
        <v>0.84564088962982609</v>
      </c>
      <c r="N193" s="163">
        <v>9318</v>
      </c>
      <c r="O193" s="161">
        <v>7298</v>
      </c>
      <c r="P193" s="164">
        <f t="shared" ref="P193:P256" si="35">IFERROR(O193/N193,"")</f>
        <v>0.78321528224940973</v>
      </c>
      <c r="Q193" s="253">
        <f t="shared" ref="Q193:R208" si="36">IFERROR(K193/N193-1,"")</f>
        <v>1.8324747799957071</v>
      </c>
      <c r="R193" s="253">
        <f t="shared" si="36"/>
        <v>2.058235132913127</v>
      </c>
      <c r="S193" s="254">
        <f t="shared" ref="S193:S256" si="37">IFERROR(M193-P193,"")</f>
        <v>6.2425607380416359E-2</v>
      </c>
    </row>
    <row r="194" spans="1:19" x14ac:dyDescent="0.25">
      <c r="A194" s="160" t="s">
        <v>489</v>
      </c>
      <c r="B194" s="163">
        <v>0</v>
      </c>
      <c r="C194" s="161">
        <v>0</v>
      </c>
      <c r="D194" s="162" t="str">
        <f t="shared" si="30"/>
        <v/>
      </c>
      <c r="E194" s="163">
        <v>0</v>
      </c>
      <c r="F194" s="161">
        <v>0</v>
      </c>
      <c r="G194" s="164" t="str">
        <f t="shared" si="31"/>
        <v/>
      </c>
      <c r="H194" s="165" t="str">
        <f t="shared" si="32"/>
        <v/>
      </c>
      <c r="I194" s="165" t="str">
        <f t="shared" si="32"/>
        <v/>
      </c>
      <c r="J194" s="254" t="str">
        <f t="shared" si="33"/>
        <v/>
      </c>
      <c r="K194" s="163">
        <v>0</v>
      </c>
      <c r="L194" s="161">
        <v>0</v>
      </c>
      <c r="M194" s="259" t="str">
        <f t="shared" si="34"/>
        <v/>
      </c>
      <c r="N194" s="163">
        <v>634</v>
      </c>
      <c r="O194" s="161">
        <v>388</v>
      </c>
      <c r="P194" s="164">
        <f t="shared" si="35"/>
        <v>0.61198738170347</v>
      </c>
      <c r="Q194" s="253">
        <f t="shared" si="36"/>
        <v>-1</v>
      </c>
      <c r="R194" s="253">
        <f t="shared" si="36"/>
        <v>-1</v>
      </c>
      <c r="S194" s="254" t="str">
        <f t="shared" si="37"/>
        <v/>
      </c>
    </row>
    <row r="195" spans="1:19" x14ac:dyDescent="0.25">
      <c r="A195" s="160" t="s">
        <v>491</v>
      </c>
      <c r="B195" s="163">
        <v>0</v>
      </c>
      <c r="C195" s="161">
        <v>0</v>
      </c>
      <c r="D195" s="162" t="str">
        <f t="shared" si="30"/>
        <v/>
      </c>
      <c r="E195" s="163">
        <v>0</v>
      </c>
      <c r="F195" s="161">
        <v>0</v>
      </c>
      <c r="G195" s="164" t="str">
        <f t="shared" si="31"/>
        <v/>
      </c>
      <c r="H195" s="165" t="str">
        <f t="shared" si="32"/>
        <v/>
      </c>
      <c r="I195" s="165" t="str">
        <f t="shared" si="32"/>
        <v/>
      </c>
      <c r="J195" s="254" t="str">
        <f t="shared" si="33"/>
        <v/>
      </c>
      <c r="K195" s="163">
        <v>19</v>
      </c>
      <c r="L195" s="161">
        <v>2</v>
      </c>
      <c r="M195" s="259">
        <f t="shared" si="34"/>
        <v>0.10526315789473684</v>
      </c>
      <c r="N195" s="163">
        <v>19</v>
      </c>
      <c r="O195" s="161">
        <v>18</v>
      </c>
      <c r="P195" s="164">
        <f t="shared" si="35"/>
        <v>0.94736842105263153</v>
      </c>
      <c r="Q195" s="253">
        <f t="shared" si="36"/>
        <v>0</v>
      </c>
      <c r="R195" s="253">
        <f t="shared" si="36"/>
        <v>-0.88888888888888884</v>
      </c>
      <c r="S195" s="254">
        <f t="shared" si="37"/>
        <v>-0.84210526315789469</v>
      </c>
    </row>
    <row r="196" spans="1:19" x14ac:dyDescent="0.25">
      <c r="A196" s="160" t="s">
        <v>341</v>
      </c>
      <c r="B196" s="163">
        <v>0</v>
      </c>
      <c r="C196" s="161">
        <v>0</v>
      </c>
      <c r="D196" s="162" t="str">
        <f t="shared" si="30"/>
        <v/>
      </c>
      <c r="E196" s="163">
        <v>38</v>
      </c>
      <c r="F196" s="161">
        <v>24</v>
      </c>
      <c r="G196" s="164">
        <f t="shared" si="31"/>
        <v>0.63157894736842102</v>
      </c>
      <c r="H196" s="165">
        <f t="shared" si="32"/>
        <v>-1</v>
      </c>
      <c r="I196" s="165">
        <f t="shared" si="32"/>
        <v>-1</v>
      </c>
      <c r="J196" s="254" t="str">
        <f t="shared" si="33"/>
        <v/>
      </c>
      <c r="K196" s="163">
        <v>133</v>
      </c>
      <c r="L196" s="161">
        <v>70</v>
      </c>
      <c r="M196" s="259">
        <f t="shared" si="34"/>
        <v>0.52631578947368418</v>
      </c>
      <c r="N196" s="163">
        <v>437</v>
      </c>
      <c r="O196" s="161">
        <v>253</v>
      </c>
      <c r="P196" s="164">
        <f t="shared" si="35"/>
        <v>0.57894736842105265</v>
      </c>
      <c r="Q196" s="253">
        <f t="shared" si="36"/>
        <v>-0.69565217391304346</v>
      </c>
      <c r="R196" s="253">
        <f t="shared" si="36"/>
        <v>-0.72332015810276684</v>
      </c>
      <c r="S196" s="254">
        <f t="shared" si="37"/>
        <v>-5.2631578947368474E-2</v>
      </c>
    </row>
    <row r="197" spans="1:19" x14ac:dyDescent="0.25">
      <c r="A197" s="160" t="s">
        <v>388</v>
      </c>
      <c r="B197" s="163">
        <v>0</v>
      </c>
      <c r="C197" s="161">
        <v>0</v>
      </c>
      <c r="D197" s="162" t="str">
        <f t="shared" si="30"/>
        <v/>
      </c>
      <c r="E197" s="163">
        <v>38</v>
      </c>
      <c r="F197" s="161">
        <v>2</v>
      </c>
      <c r="G197" s="164">
        <f t="shared" si="31"/>
        <v>5.2631578947368418E-2</v>
      </c>
      <c r="H197" s="165">
        <f t="shared" si="32"/>
        <v>-1</v>
      </c>
      <c r="I197" s="165">
        <f t="shared" si="32"/>
        <v>-1</v>
      </c>
      <c r="J197" s="254" t="str">
        <f t="shared" si="33"/>
        <v/>
      </c>
      <c r="K197" s="163">
        <v>38</v>
      </c>
      <c r="L197" s="161">
        <v>9</v>
      </c>
      <c r="M197" s="259">
        <f t="shared" si="34"/>
        <v>0.23684210526315788</v>
      </c>
      <c r="N197" s="163">
        <v>95</v>
      </c>
      <c r="O197" s="161">
        <v>19</v>
      </c>
      <c r="P197" s="164">
        <f t="shared" si="35"/>
        <v>0.2</v>
      </c>
      <c r="Q197" s="253">
        <f t="shared" si="36"/>
        <v>-0.6</v>
      </c>
      <c r="R197" s="253">
        <f t="shared" si="36"/>
        <v>-0.52631578947368429</v>
      </c>
      <c r="S197" s="254">
        <f t="shared" si="37"/>
        <v>3.684210526315787E-2</v>
      </c>
    </row>
    <row r="198" spans="1:19" x14ac:dyDescent="0.25">
      <c r="A198" s="160" t="s">
        <v>606</v>
      </c>
      <c r="B198" s="163">
        <v>0</v>
      </c>
      <c r="C198" s="161">
        <v>0</v>
      </c>
      <c r="D198" s="162" t="str">
        <f t="shared" si="30"/>
        <v/>
      </c>
      <c r="E198" s="163">
        <v>0</v>
      </c>
      <c r="F198" s="161">
        <v>0</v>
      </c>
      <c r="G198" s="164" t="str">
        <f t="shared" si="31"/>
        <v/>
      </c>
      <c r="H198" s="165" t="str">
        <f t="shared" si="32"/>
        <v/>
      </c>
      <c r="I198" s="165" t="str">
        <f t="shared" si="32"/>
        <v/>
      </c>
      <c r="J198" s="254" t="str">
        <f t="shared" si="33"/>
        <v/>
      </c>
      <c r="K198" s="163">
        <v>0</v>
      </c>
      <c r="L198" s="161">
        <v>0</v>
      </c>
      <c r="M198" s="259" t="str">
        <f t="shared" si="34"/>
        <v/>
      </c>
      <c r="N198" s="163">
        <v>19</v>
      </c>
      <c r="O198" s="161">
        <v>19</v>
      </c>
      <c r="P198" s="164">
        <f t="shared" si="35"/>
        <v>1</v>
      </c>
      <c r="Q198" s="253">
        <f t="shared" si="36"/>
        <v>-1</v>
      </c>
      <c r="R198" s="253">
        <f t="shared" si="36"/>
        <v>-1</v>
      </c>
      <c r="S198" s="254" t="str">
        <f t="shared" si="37"/>
        <v/>
      </c>
    </row>
    <row r="199" spans="1:19" x14ac:dyDescent="0.25">
      <c r="A199" s="160" t="s">
        <v>332</v>
      </c>
      <c r="B199" s="163">
        <v>0</v>
      </c>
      <c r="C199" s="161">
        <v>0</v>
      </c>
      <c r="D199" s="162" t="str">
        <f t="shared" si="30"/>
        <v/>
      </c>
      <c r="E199" s="163">
        <v>0</v>
      </c>
      <c r="F199" s="161">
        <v>0</v>
      </c>
      <c r="G199" s="164" t="str">
        <f t="shared" si="31"/>
        <v/>
      </c>
      <c r="H199" s="165" t="str">
        <f t="shared" si="32"/>
        <v/>
      </c>
      <c r="I199" s="165" t="str">
        <f t="shared" si="32"/>
        <v/>
      </c>
      <c r="J199" s="254" t="str">
        <f t="shared" si="33"/>
        <v/>
      </c>
      <c r="K199" s="163">
        <v>76</v>
      </c>
      <c r="L199" s="161">
        <v>43</v>
      </c>
      <c r="M199" s="259">
        <f t="shared" si="34"/>
        <v>0.56578947368421051</v>
      </c>
      <c r="N199" s="163">
        <v>247</v>
      </c>
      <c r="O199" s="161">
        <v>140</v>
      </c>
      <c r="P199" s="164">
        <f t="shared" si="35"/>
        <v>0.5668016194331984</v>
      </c>
      <c r="Q199" s="253">
        <f t="shared" si="36"/>
        <v>-0.69230769230769229</v>
      </c>
      <c r="R199" s="253">
        <f t="shared" si="36"/>
        <v>-0.69285714285714284</v>
      </c>
      <c r="S199" s="254">
        <f t="shared" si="37"/>
        <v>-1.0121457489878916E-3</v>
      </c>
    </row>
    <row r="200" spans="1:19" x14ac:dyDescent="0.25">
      <c r="A200" s="160" t="s">
        <v>611</v>
      </c>
      <c r="B200" s="163">
        <v>0</v>
      </c>
      <c r="C200" s="161">
        <v>0</v>
      </c>
      <c r="D200" s="162" t="str">
        <f t="shared" si="30"/>
        <v/>
      </c>
      <c r="E200" s="163">
        <v>0</v>
      </c>
      <c r="F200" s="161">
        <v>0</v>
      </c>
      <c r="G200" s="164" t="str">
        <f t="shared" si="31"/>
        <v/>
      </c>
      <c r="H200" s="165" t="str">
        <f t="shared" si="32"/>
        <v/>
      </c>
      <c r="I200" s="165" t="str">
        <f t="shared" si="32"/>
        <v/>
      </c>
      <c r="J200" s="254" t="str">
        <f t="shared" si="33"/>
        <v/>
      </c>
      <c r="K200" s="163">
        <v>68</v>
      </c>
      <c r="L200" s="161">
        <v>65</v>
      </c>
      <c r="M200" s="259">
        <f t="shared" si="34"/>
        <v>0.95588235294117652</v>
      </c>
      <c r="N200" s="163">
        <v>0</v>
      </c>
      <c r="O200" s="161">
        <v>0</v>
      </c>
      <c r="P200" s="164" t="str">
        <f t="shared" si="35"/>
        <v/>
      </c>
      <c r="Q200" s="253" t="str">
        <f t="shared" si="36"/>
        <v/>
      </c>
      <c r="R200" s="253" t="str">
        <f t="shared" si="36"/>
        <v/>
      </c>
      <c r="S200" s="254" t="str">
        <f t="shared" si="37"/>
        <v/>
      </c>
    </row>
    <row r="201" spans="1:19" x14ac:dyDescent="0.25">
      <c r="A201" s="160" t="s">
        <v>492</v>
      </c>
      <c r="B201" s="163">
        <v>0</v>
      </c>
      <c r="C201" s="161">
        <v>0</v>
      </c>
      <c r="D201" s="162" t="str">
        <f t="shared" si="30"/>
        <v/>
      </c>
      <c r="E201" s="163">
        <v>0</v>
      </c>
      <c r="F201" s="161">
        <v>0</v>
      </c>
      <c r="G201" s="164" t="str">
        <f t="shared" si="31"/>
        <v/>
      </c>
      <c r="H201" s="165" t="str">
        <f t="shared" si="32"/>
        <v/>
      </c>
      <c r="I201" s="165" t="str">
        <f t="shared" si="32"/>
        <v/>
      </c>
      <c r="J201" s="254" t="str">
        <f t="shared" si="33"/>
        <v/>
      </c>
      <c r="K201" s="163">
        <v>0</v>
      </c>
      <c r="L201" s="161">
        <v>0</v>
      </c>
      <c r="M201" s="259" t="str">
        <f t="shared" si="34"/>
        <v/>
      </c>
      <c r="N201" s="163">
        <v>98</v>
      </c>
      <c r="O201" s="161">
        <v>76</v>
      </c>
      <c r="P201" s="164">
        <f t="shared" si="35"/>
        <v>0.77551020408163263</v>
      </c>
      <c r="Q201" s="253">
        <f t="shared" si="36"/>
        <v>-1</v>
      </c>
      <c r="R201" s="253">
        <f t="shared" si="36"/>
        <v>-1</v>
      </c>
      <c r="S201" s="254" t="str">
        <f t="shared" si="37"/>
        <v/>
      </c>
    </row>
    <row r="202" spans="1:19" x14ac:dyDescent="0.25">
      <c r="A202" s="160" t="s">
        <v>493</v>
      </c>
      <c r="B202" s="163">
        <v>0</v>
      </c>
      <c r="C202" s="161">
        <v>0</v>
      </c>
      <c r="D202" s="162" t="str">
        <f t="shared" si="30"/>
        <v/>
      </c>
      <c r="E202" s="163">
        <v>0</v>
      </c>
      <c r="F202" s="161">
        <v>0</v>
      </c>
      <c r="G202" s="164" t="str">
        <f t="shared" si="31"/>
        <v/>
      </c>
      <c r="H202" s="165" t="str">
        <f t="shared" si="32"/>
        <v/>
      </c>
      <c r="I202" s="165" t="str">
        <f t="shared" si="32"/>
        <v/>
      </c>
      <c r="J202" s="254" t="str">
        <f t="shared" si="33"/>
        <v/>
      </c>
      <c r="K202" s="163">
        <v>0</v>
      </c>
      <c r="L202" s="161">
        <v>0</v>
      </c>
      <c r="M202" s="259" t="str">
        <f t="shared" si="34"/>
        <v/>
      </c>
      <c r="N202" s="163">
        <v>98</v>
      </c>
      <c r="O202" s="161">
        <v>0</v>
      </c>
      <c r="P202" s="164">
        <f t="shared" si="35"/>
        <v>0</v>
      </c>
      <c r="Q202" s="253">
        <f t="shared" si="36"/>
        <v>-1</v>
      </c>
      <c r="R202" s="253" t="str">
        <f t="shared" si="36"/>
        <v/>
      </c>
      <c r="S202" s="254" t="str">
        <f t="shared" si="37"/>
        <v/>
      </c>
    </row>
    <row r="203" spans="1:19" x14ac:dyDescent="0.25">
      <c r="A203" s="160" t="s">
        <v>607</v>
      </c>
      <c r="B203" s="163">
        <v>0</v>
      </c>
      <c r="C203" s="161">
        <v>0</v>
      </c>
      <c r="D203" s="162" t="str">
        <f t="shared" si="30"/>
        <v/>
      </c>
      <c r="E203" s="163">
        <v>0</v>
      </c>
      <c r="F203" s="161">
        <v>0</v>
      </c>
      <c r="G203" s="164" t="str">
        <f t="shared" si="31"/>
        <v/>
      </c>
      <c r="H203" s="165" t="str">
        <f t="shared" si="32"/>
        <v/>
      </c>
      <c r="I203" s="165" t="str">
        <f t="shared" si="32"/>
        <v/>
      </c>
      <c r="J203" s="254" t="str">
        <f t="shared" si="33"/>
        <v/>
      </c>
      <c r="K203" s="163">
        <v>0</v>
      </c>
      <c r="L203" s="161">
        <v>0</v>
      </c>
      <c r="M203" s="259" t="str">
        <f t="shared" si="34"/>
        <v/>
      </c>
      <c r="N203" s="163">
        <v>284</v>
      </c>
      <c r="O203" s="161">
        <v>107</v>
      </c>
      <c r="P203" s="164">
        <f t="shared" si="35"/>
        <v>0.37676056338028169</v>
      </c>
      <c r="Q203" s="253">
        <f t="shared" si="36"/>
        <v>-1</v>
      </c>
      <c r="R203" s="253">
        <f t="shared" si="36"/>
        <v>-1</v>
      </c>
      <c r="S203" s="254" t="str">
        <f t="shared" si="37"/>
        <v/>
      </c>
    </row>
    <row r="204" spans="1:19" x14ac:dyDescent="0.25">
      <c r="A204" s="160" t="s">
        <v>411</v>
      </c>
      <c r="B204" s="163">
        <v>0</v>
      </c>
      <c r="C204" s="161">
        <v>0</v>
      </c>
      <c r="D204" s="162" t="str">
        <f t="shared" si="30"/>
        <v/>
      </c>
      <c r="E204" s="163">
        <v>0</v>
      </c>
      <c r="F204" s="161">
        <v>0</v>
      </c>
      <c r="G204" s="164" t="str">
        <f t="shared" si="31"/>
        <v/>
      </c>
      <c r="H204" s="165" t="str">
        <f t="shared" si="32"/>
        <v/>
      </c>
      <c r="I204" s="165" t="str">
        <f t="shared" si="32"/>
        <v/>
      </c>
      <c r="J204" s="254" t="str">
        <f t="shared" si="33"/>
        <v/>
      </c>
      <c r="K204" s="163">
        <v>0</v>
      </c>
      <c r="L204" s="161">
        <v>0</v>
      </c>
      <c r="M204" s="259" t="str">
        <f t="shared" si="34"/>
        <v/>
      </c>
      <c r="N204" s="163">
        <v>80</v>
      </c>
      <c r="O204" s="161">
        <v>50</v>
      </c>
      <c r="P204" s="164">
        <f t="shared" si="35"/>
        <v>0.625</v>
      </c>
      <c r="Q204" s="253">
        <f t="shared" si="36"/>
        <v>-1</v>
      </c>
      <c r="R204" s="253">
        <f t="shared" si="36"/>
        <v>-1</v>
      </c>
      <c r="S204" s="254" t="str">
        <f t="shared" si="37"/>
        <v/>
      </c>
    </row>
    <row r="205" spans="1:19" x14ac:dyDescent="0.25">
      <c r="A205" s="160" t="s">
        <v>494</v>
      </c>
      <c r="B205" s="163">
        <v>0</v>
      </c>
      <c r="C205" s="161">
        <v>0</v>
      </c>
      <c r="D205" s="162" t="str">
        <f t="shared" si="30"/>
        <v/>
      </c>
      <c r="E205" s="163">
        <v>174</v>
      </c>
      <c r="F205" s="161">
        <v>120</v>
      </c>
      <c r="G205" s="164">
        <f t="shared" si="31"/>
        <v>0.68965517241379315</v>
      </c>
      <c r="H205" s="165">
        <f t="shared" si="32"/>
        <v>-1</v>
      </c>
      <c r="I205" s="165">
        <f t="shared" si="32"/>
        <v>-1</v>
      </c>
      <c r="J205" s="254" t="str">
        <f t="shared" si="33"/>
        <v/>
      </c>
      <c r="K205" s="163">
        <v>174</v>
      </c>
      <c r="L205" s="161">
        <v>155</v>
      </c>
      <c r="M205" s="259">
        <f t="shared" si="34"/>
        <v>0.89080459770114939</v>
      </c>
      <c r="N205" s="163">
        <v>498</v>
      </c>
      <c r="O205" s="161">
        <v>278</v>
      </c>
      <c r="P205" s="164">
        <f t="shared" si="35"/>
        <v>0.55823293172690758</v>
      </c>
      <c r="Q205" s="253">
        <f t="shared" si="36"/>
        <v>-0.6506024096385542</v>
      </c>
      <c r="R205" s="253">
        <f t="shared" si="36"/>
        <v>-0.44244604316546765</v>
      </c>
      <c r="S205" s="254">
        <f t="shared" si="37"/>
        <v>0.33257166597424181</v>
      </c>
    </row>
    <row r="206" spans="1:19" x14ac:dyDescent="0.25">
      <c r="A206" s="160" t="s">
        <v>495</v>
      </c>
      <c r="B206" s="163">
        <v>0</v>
      </c>
      <c r="C206" s="161">
        <v>0</v>
      </c>
      <c r="D206" s="162" t="str">
        <f t="shared" si="30"/>
        <v/>
      </c>
      <c r="E206" s="163">
        <v>0</v>
      </c>
      <c r="F206" s="161">
        <v>0</v>
      </c>
      <c r="G206" s="164" t="str">
        <f t="shared" si="31"/>
        <v/>
      </c>
      <c r="H206" s="165" t="str">
        <f t="shared" si="32"/>
        <v/>
      </c>
      <c r="I206" s="165" t="str">
        <f t="shared" si="32"/>
        <v/>
      </c>
      <c r="J206" s="254" t="str">
        <f t="shared" si="33"/>
        <v/>
      </c>
      <c r="K206" s="163">
        <v>612</v>
      </c>
      <c r="L206" s="161">
        <v>186</v>
      </c>
      <c r="M206" s="259">
        <f t="shared" si="34"/>
        <v>0.30392156862745096</v>
      </c>
      <c r="N206" s="163">
        <v>150</v>
      </c>
      <c r="O206" s="161">
        <v>136</v>
      </c>
      <c r="P206" s="164">
        <f t="shared" si="35"/>
        <v>0.90666666666666662</v>
      </c>
      <c r="Q206" s="253">
        <f t="shared" si="36"/>
        <v>3.08</v>
      </c>
      <c r="R206" s="253">
        <f t="shared" si="36"/>
        <v>0.36764705882352944</v>
      </c>
      <c r="S206" s="254">
        <f t="shared" si="37"/>
        <v>-0.60274509803921572</v>
      </c>
    </row>
    <row r="207" spans="1:19" x14ac:dyDescent="0.25">
      <c r="A207" s="160" t="s">
        <v>496</v>
      </c>
      <c r="B207" s="163">
        <v>0</v>
      </c>
      <c r="C207" s="161">
        <v>0</v>
      </c>
      <c r="D207" s="162" t="str">
        <f t="shared" si="30"/>
        <v/>
      </c>
      <c r="E207" s="163">
        <v>0</v>
      </c>
      <c r="F207" s="161">
        <v>0</v>
      </c>
      <c r="G207" s="164" t="str">
        <f t="shared" si="31"/>
        <v/>
      </c>
      <c r="H207" s="165" t="str">
        <f t="shared" si="32"/>
        <v/>
      </c>
      <c r="I207" s="165" t="str">
        <f t="shared" si="32"/>
        <v/>
      </c>
      <c r="J207" s="254" t="str">
        <f t="shared" si="33"/>
        <v/>
      </c>
      <c r="K207" s="163">
        <v>0</v>
      </c>
      <c r="L207" s="161">
        <v>0</v>
      </c>
      <c r="M207" s="259" t="str">
        <f t="shared" si="34"/>
        <v/>
      </c>
      <c r="N207" s="163">
        <v>144</v>
      </c>
      <c r="O207" s="161">
        <v>134</v>
      </c>
      <c r="P207" s="164">
        <f t="shared" si="35"/>
        <v>0.93055555555555558</v>
      </c>
      <c r="Q207" s="253">
        <f t="shared" si="36"/>
        <v>-1</v>
      </c>
      <c r="R207" s="253">
        <f t="shared" si="36"/>
        <v>-1</v>
      </c>
      <c r="S207" s="254" t="str">
        <f t="shared" si="37"/>
        <v/>
      </c>
    </row>
    <row r="208" spans="1:19" x14ac:dyDescent="0.25">
      <c r="A208" s="160" t="s">
        <v>497</v>
      </c>
      <c r="B208" s="163">
        <v>0</v>
      </c>
      <c r="C208" s="161">
        <v>0</v>
      </c>
      <c r="D208" s="162" t="str">
        <f t="shared" si="30"/>
        <v/>
      </c>
      <c r="E208" s="163">
        <v>0</v>
      </c>
      <c r="F208" s="161">
        <v>0</v>
      </c>
      <c r="G208" s="164" t="str">
        <f t="shared" si="31"/>
        <v/>
      </c>
      <c r="H208" s="165" t="str">
        <f t="shared" si="32"/>
        <v/>
      </c>
      <c r="I208" s="165" t="str">
        <f t="shared" si="32"/>
        <v/>
      </c>
      <c r="J208" s="254" t="str">
        <f t="shared" si="33"/>
        <v/>
      </c>
      <c r="K208" s="163">
        <v>764</v>
      </c>
      <c r="L208" s="161">
        <v>252</v>
      </c>
      <c r="M208" s="259">
        <f t="shared" si="34"/>
        <v>0.32984293193717279</v>
      </c>
      <c r="N208" s="163">
        <v>1020</v>
      </c>
      <c r="O208" s="161">
        <v>479</v>
      </c>
      <c r="P208" s="164">
        <f t="shared" si="35"/>
        <v>0.4696078431372549</v>
      </c>
      <c r="Q208" s="253">
        <f t="shared" si="36"/>
        <v>-0.25098039215686274</v>
      </c>
      <c r="R208" s="253">
        <f t="shared" si="36"/>
        <v>-0.47390396659707723</v>
      </c>
      <c r="S208" s="254">
        <f t="shared" si="37"/>
        <v>-0.13976491120008211</v>
      </c>
    </row>
    <row r="209" spans="1:19" x14ac:dyDescent="0.25">
      <c r="A209" s="160" t="s">
        <v>389</v>
      </c>
      <c r="B209" s="163">
        <v>0</v>
      </c>
      <c r="C209" s="161">
        <v>0</v>
      </c>
      <c r="D209" s="162" t="str">
        <f t="shared" si="30"/>
        <v/>
      </c>
      <c r="E209" s="163">
        <v>999</v>
      </c>
      <c r="F209" s="161">
        <v>807</v>
      </c>
      <c r="G209" s="164">
        <f t="shared" si="31"/>
        <v>0.80780780780780781</v>
      </c>
      <c r="H209" s="165">
        <f t="shared" ref="H209:I266" si="38">IFERROR(B209/E209-1,"")</f>
        <v>-1</v>
      </c>
      <c r="I209" s="165">
        <f t="shared" si="38"/>
        <v>-1</v>
      </c>
      <c r="J209" s="254" t="str">
        <f t="shared" si="33"/>
        <v/>
      </c>
      <c r="K209" s="163">
        <v>2701</v>
      </c>
      <c r="L209" s="161">
        <v>2035</v>
      </c>
      <c r="M209" s="259">
        <f t="shared" si="34"/>
        <v>0.75342465753424659</v>
      </c>
      <c r="N209" s="163">
        <v>12648</v>
      </c>
      <c r="O209" s="161">
        <v>9263</v>
      </c>
      <c r="P209" s="164">
        <f t="shared" si="35"/>
        <v>0.73236875395319423</v>
      </c>
      <c r="Q209" s="253">
        <f t="shared" ref="Q209:R266" si="39">IFERROR(K209/N209-1,"")</f>
        <v>-0.78644845034788102</v>
      </c>
      <c r="R209" s="253">
        <f t="shared" si="39"/>
        <v>-0.7803087552628738</v>
      </c>
      <c r="S209" s="254">
        <f t="shared" si="37"/>
        <v>2.105590358105236E-2</v>
      </c>
    </row>
    <row r="210" spans="1:19" x14ac:dyDescent="0.25">
      <c r="A210" s="160" t="s">
        <v>412</v>
      </c>
      <c r="B210" s="163">
        <v>0</v>
      </c>
      <c r="C210" s="161">
        <v>0</v>
      </c>
      <c r="D210" s="162" t="str">
        <f t="shared" si="30"/>
        <v/>
      </c>
      <c r="E210" s="163">
        <v>0</v>
      </c>
      <c r="F210" s="161">
        <v>0</v>
      </c>
      <c r="G210" s="164" t="str">
        <f t="shared" si="31"/>
        <v/>
      </c>
      <c r="H210" s="165" t="str">
        <f t="shared" si="38"/>
        <v/>
      </c>
      <c r="I210" s="165" t="str">
        <f t="shared" si="38"/>
        <v/>
      </c>
      <c r="J210" s="254" t="str">
        <f t="shared" si="33"/>
        <v/>
      </c>
      <c r="K210" s="163">
        <v>0</v>
      </c>
      <c r="L210" s="161">
        <v>0</v>
      </c>
      <c r="M210" s="259" t="str">
        <f t="shared" si="34"/>
        <v/>
      </c>
      <c r="N210" s="163">
        <v>258</v>
      </c>
      <c r="O210" s="161">
        <v>30</v>
      </c>
      <c r="P210" s="164">
        <f t="shared" si="35"/>
        <v>0.11627906976744186</v>
      </c>
      <c r="Q210" s="253">
        <f t="shared" si="39"/>
        <v>-1</v>
      </c>
      <c r="R210" s="253">
        <f t="shared" si="39"/>
        <v>-1</v>
      </c>
      <c r="S210" s="254" t="str">
        <f t="shared" si="37"/>
        <v/>
      </c>
    </row>
    <row r="211" spans="1:19" x14ac:dyDescent="0.25">
      <c r="A211" s="160" t="s">
        <v>413</v>
      </c>
      <c r="B211" s="163">
        <v>0</v>
      </c>
      <c r="C211" s="161">
        <v>0</v>
      </c>
      <c r="D211" s="162" t="str">
        <f t="shared" si="30"/>
        <v/>
      </c>
      <c r="E211" s="163">
        <v>0</v>
      </c>
      <c r="F211" s="161">
        <v>0</v>
      </c>
      <c r="G211" s="164" t="str">
        <f t="shared" si="31"/>
        <v/>
      </c>
      <c r="H211" s="165" t="str">
        <f t="shared" si="38"/>
        <v/>
      </c>
      <c r="I211" s="165" t="str">
        <f t="shared" si="38"/>
        <v/>
      </c>
      <c r="J211" s="254" t="str">
        <f t="shared" si="33"/>
        <v/>
      </c>
      <c r="K211" s="163">
        <v>0</v>
      </c>
      <c r="L211" s="161">
        <v>0</v>
      </c>
      <c r="M211" s="259" t="str">
        <f t="shared" si="34"/>
        <v/>
      </c>
      <c r="N211" s="163">
        <v>96</v>
      </c>
      <c r="O211" s="161">
        <v>66</v>
      </c>
      <c r="P211" s="164">
        <f t="shared" si="35"/>
        <v>0.6875</v>
      </c>
      <c r="Q211" s="253">
        <f t="shared" si="39"/>
        <v>-1</v>
      </c>
      <c r="R211" s="253">
        <f t="shared" si="39"/>
        <v>-1</v>
      </c>
      <c r="S211" s="254" t="str">
        <f t="shared" si="37"/>
        <v/>
      </c>
    </row>
    <row r="212" spans="1:19" x14ac:dyDescent="0.25">
      <c r="A212" s="160" t="s">
        <v>390</v>
      </c>
      <c r="B212" s="163">
        <v>0</v>
      </c>
      <c r="C212" s="161">
        <v>0</v>
      </c>
      <c r="D212" s="162" t="str">
        <f t="shared" si="30"/>
        <v/>
      </c>
      <c r="E212" s="163">
        <v>0</v>
      </c>
      <c r="F212" s="161">
        <v>0</v>
      </c>
      <c r="G212" s="164" t="str">
        <f t="shared" si="31"/>
        <v/>
      </c>
      <c r="H212" s="165" t="str">
        <f t="shared" si="38"/>
        <v/>
      </c>
      <c r="I212" s="165" t="str">
        <f t="shared" si="38"/>
        <v/>
      </c>
      <c r="J212" s="254" t="str">
        <f t="shared" si="33"/>
        <v/>
      </c>
      <c r="K212" s="163">
        <v>19</v>
      </c>
      <c r="L212" s="161">
        <v>0</v>
      </c>
      <c r="M212" s="259">
        <f t="shared" si="34"/>
        <v>0</v>
      </c>
      <c r="N212" s="163">
        <v>188</v>
      </c>
      <c r="O212" s="161">
        <v>74</v>
      </c>
      <c r="P212" s="164">
        <f t="shared" si="35"/>
        <v>0.39361702127659576</v>
      </c>
      <c r="Q212" s="253">
        <f t="shared" si="39"/>
        <v>-0.89893617021276595</v>
      </c>
      <c r="R212" s="253">
        <f t="shared" si="39"/>
        <v>-1</v>
      </c>
      <c r="S212" s="254">
        <f t="shared" si="37"/>
        <v>-0.39361702127659576</v>
      </c>
    </row>
    <row r="213" spans="1:19" x14ac:dyDescent="0.25">
      <c r="A213" s="160" t="s">
        <v>391</v>
      </c>
      <c r="B213" s="163">
        <v>0</v>
      </c>
      <c r="C213" s="161">
        <v>0</v>
      </c>
      <c r="D213" s="162" t="str">
        <f t="shared" si="30"/>
        <v/>
      </c>
      <c r="E213" s="163">
        <v>76</v>
      </c>
      <c r="F213" s="161">
        <v>62</v>
      </c>
      <c r="G213" s="164">
        <f t="shared" si="31"/>
        <v>0.81578947368421051</v>
      </c>
      <c r="H213" s="165">
        <f t="shared" si="38"/>
        <v>-1</v>
      </c>
      <c r="I213" s="165">
        <f t="shared" si="38"/>
        <v>-1</v>
      </c>
      <c r="J213" s="254" t="str">
        <f t="shared" si="33"/>
        <v/>
      </c>
      <c r="K213" s="163">
        <v>38</v>
      </c>
      <c r="L213" s="161">
        <v>22</v>
      </c>
      <c r="M213" s="259">
        <f t="shared" si="34"/>
        <v>0.57894736842105265</v>
      </c>
      <c r="N213" s="163">
        <v>435</v>
      </c>
      <c r="O213" s="161">
        <v>362</v>
      </c>
      <c r="P213" s="164">
        <f t="shared" si="35"/>
        <v>0.83218390804597697</v>
      </c>
      <c r="Q213" s="253">
        <f t="shared" si="39"/>
        <v>-0.91264367816091951</v>
      </c>
      <c r="R213" s="253">
        <f t="shared" si="39"/>
        <v>-0.93922651933701662</v>
      </c>
      <c r="S213" s="254">
        <f t="shared" si="37"/>
        <v>-0.25323653962492432</v>
      </c>
    </row>
    <row r="214" spans="1:19" x14ac:dyDescent="0.25">
      <c r="A214" s="160" t="s">
        <v>414</v>
      </c>
      <c r="B214" s="163">
        <v>0</v>
      </c>
      <c r="C214" s="161">
        <v>0</v>
      </c>
      <c r="D214" s="162" t="str">
        <f t="shared" si="30"/>
        <v/>
      </c>
      <c r="E214" s="163">
        <v>356</v>
      </c>
      <c r="F214" s="161">
        <v>313</v>
      </c>
      <c r="G214" s="164">
        <f t="shared" si="31"/>
        <v>0.8792134831460674</v>
      </c>
      <c r="H214" s="165">
        <f t="shared" si="38"/>
        <v>-1</v>
      </c>
      <c r="I214" s="165">
        <f t="shared" si="38"/>
        <v>-1</v>
      </c>
      <c r="J214" s="254" t="str">
        <f t="shared" si="33"/>
        <v/>
      </c>
      <c r="K214" s="163">
        <v>0</v>
      </c>
      <c r="L214" s="161">
        <v>0</v>
      </c>
      <c r="M214" s="259" t="str">
        <f t="shared" si="34"/>
        <v/>
      </c>
      <c r="N214" s="163">
        <v>9513</v>
      </c>
      <c r="O214" s="161">
        <v>6569</v>
      </c>
      <c r="P214" s="164">
        <f t="shared" si="35"/>
        <v>0.69052875013139914</v>
      </c>
      <c r="Q214" s="253">
        <f t="shared" si="39"/>
        <v>-1</v>
      </c>
      <c r="R214" s="253">
        <f t="shared" si="39"/>
        <v>-1</v>
      </c>
      <c r="S214" s="254" t="str">
        <f t="shared" si="37"/>
        <v/>
      </c>
    </row>
    <row r="215" spans="1:19" x14ac:dyDescent="0.25">
      <c r="A215" s="160" t="s">
        <v>498</v>
      </c>
      <c r="B215" s="163">
        <v>0</v>
      </c>
      <c r="C215" s="161">
        <v>0</v>
      </c>
      <c r="D215" s="162" t="str">
        <f t="shared" si="30"/>
        <v/>
      </c>
      <c r="E215" s="163">
        <v>0</v>
      </c>
      <c r="F215" s="161">
        <v>0</v>
      </c>
      <c r="G215" s="164" t="str">
        <f t="shared" si="31"/>
        <v/>
      </c>
      <c r="H215" s="165" t="str">
        <f t="shared" si="38"/>
        <v/>
      </c>
      <c r="I215" s="165" t="str">
        <f t="shared" si="38"/>
        <v/>
      </c>
      <c r="J215" s="254" t="str">
        <f t="shared" si="33"/>
        <v/>
      </c>
      <c r="K215" s="163">
        <v>0</v>
      </c>
      <c r="L215" s="161">
        <v>0</v>
      </c>
      <c r="M215" s="259" t="str">
        <f t="shared" si="34"/>
        <v/>
      </c>
      <c r="N215" s="163">
        <v>125</v>
      </c>
      <c r="O215" s="161">
        <v>96</v>
      </c>
      <c r="P215" s="164">
        <f t="shared" si="35"/>
        <v>0.76800000000000002</v>
      </c>
      <c r="Q215" s="253">
        <f t="shared" si="39"/>
        <v>-1</v>
      </c>
      <c r="R215" s="253">
        <f t="shared" si="39"/>
        <v>-1</v>
      </c>
      <c r="S215" s="254" t="str">
        <f t="shared" si="37"/>
        <v/>
      </c>
    </row>
    <row r="216" spans="1:19" x14ac:dyDescent="0.25">
      <c r="A216" s="160" t="s">
        <v>415</v>
      </c>
      <c r="B216" s="163">
        <v>0</v>
      </c>
      <c r="C216" s="161">
        <v>0</v>
      </c>
      <c r="D216" s="162" t="str">
        <f t="shared" si="30"/>
        <v/>
      </c>
      <c r="E216" s="163">
        <v>0</v>
      </c>
      <c r="F216" s="161">
        <v>0</v>
      </c>
      <c r="G216" s="164" t="str">
        <f t="shared" si="31"/>
        <v/>
      </c>
      <c r="H216" s="165" t="str">
        <f t="shared" si="38"/>
        <v/>
      </c>
      <c r="I216" s="165" t="str">
        <f t="shared" si="38"/>
        <v/>
      </c>
      <c r="J216" s="254" t="str">
        <f t="shared" si="33"/>
        <v/>
      </c>
      <c r="K216" s="163">
        <v>0</v>
      </c>
      <c r="L216" s="161">
        <v>0</v>
      </c>
      <c r="M216" s="259" t="str">
        <f t="shared" si="34"/>
        <v/>
      </c>
      <c r="N216" s="163">
        <v>96</v>
      </c>
      <c r="O216" s="161">
        <v>0</v>
      </c>
      <c r="P216" s="164">
        <f t="shared" si="35"/>
        <v>0</v>
      </c>
      <c r="Q216" s="253">
        <f t="shared" si="39"/>
        <v>-1</v>
      </c>
      <c r="R216" s="253" t="str">
        <f t="shared" si="39"/>
        <v/>
      </c>
      <c r="S216" s="254" t="str">
        <f t="shared" si="37"/>
        <v/>
      </c>
    </row>
    <row r="217" spans="1:19" x14ac:dyDescent="0.25">
      <c r="A217" s="160" t="s">
        <v>499</v>
      </c>
      <c r="B217" s="163">
        <v>0</v>
      </c>
      <c r="C217" s="161">
        <v>0</v>
      </c>
      <c r="D217" s="162" t="str">
        <f t="shared" si="30"/>
        <v/>
      </c>
      <c r="E217" s="163">
        <v>0</v>
      </c>
      <c r="F217" s="161">
        <v>0</v>
      </c>
      <c r="G217" s="164" t="str">
        <f t="shared" si="31"/>
        <v/>
      </c>
      <c r="H217" s="165" t="str">
        <f t="shared" si="38"/>
        <v/>
      </c>
      <c r="I217" s="165" t="str">
        <f t="shared" si="38"/>
        <v/>
      </c>
      <c r="J217" s="254" t="str">
        <f t="shared" si="33"/>
        <v/>
      </c>
      <c r="K217" s="163">
        <v>0</v>
      </c>
      <c r="L217" s="161">
        <v>0</v>
      </c>
      <c r="M217" s="259" t="str">
        <f t="shared" si="34"/>
        <v/>
      </c>
      <c r="N217" s="163">
        <v>122</v>
      </c>
      <c r="O217" s="161">
        <v>98</v>
      </c>
      <c r="P217" s="164">
        <f t="shared" si="35"/>
        <v>0.80327868852459017</v>
      </c>
      <c r="Q217" s="253">
        <f t="shared" si="39"/>
        <v>-1</v>
      </c>
      <c r="R217" s="253">
        <f t="shared" si="39"/>
        <v>-1</v>
      </c>
      <c r="S217" s="254" t="str">
        <f t="shared" si="37"/>
        <v/>
      </c>
    </row>
    <row r="218" spans="1:19" x14ac:dyDescent="0.25">
      <c r="A218" s="160" t="s">
        <v>500</v>
      </c>
      <c r="B218" s="163">
        <v>0</v>
      </c>
      <c r="C218" s="161">
        <v>0</v>
      </c>
      <c r="D218" s="162" t="str">
        <f t="shared" si="30"/>
        <v/>
      </c>
      <c r="E218" s="163">
        <v>0</v>
      </c>
      <c r="F218" s="161">
        <v>0</v>
      </c>
      <c r="G218" s="164" t="str">
        <f t="shared" si="31"/>
        <v/>
      </c>
      <c r="H218" s="165" t="str">
        <f t="shared" si="38"/>
        <v/>
      </c>
      <c r="I218" s="165" t="str">
        <f t="shared" si="38"/>
        <v/>
      </c>
      <c r="J218" s="254" t="str">
        <f t="shared" si="33"/>
        <v/>
      </c>
      <c r="K218" s="163">
        <v>288</v>
      </c>
      <c r="L218" s="161">
        <v>100</v>
      </c>
      <c r="M218" s="259">
        <f t="shared" si="34"/>
        <v>0.34722222222222221</v>
      </c>
      <c r="N218" s="163">
        <v>0</v>
      </c>
      <c r="O218" s="161">
        <v>0</v>
      </c>
      <c r="P218" s="164" t="str">
        <f t="shared" si="35"/>
        <v/>
      </c>
      <c r="Q218" s="253" t="str">
        <f t="shared" si="39"/>
        <v/>
      </c>
      <c r="R218" s="253" t="str">
        <f t="shared" si="39"/>
        <v/>
      </c>
      <c r="S218" s="254" t="str">
        <f t="shared" si="37"/>
        <v/>
      </c>
    </row>
    <row r="219" spans="1:19" x14ac:dyDescent="0.25">
      <c r="A219" s="160" t="s">
        <v>501</v>
      </c>
      <c r="B219" s="163">
        <v>0</v>
      </c>
      <c r="C219" s="161">
        <v>0</v>
      </c>
      <c r="D219" s="162" t="str">
        <f t="shared" si="30"/>
        <v/>
      </c>
      <c r="E219" s="163">
        <v>0</v>
      </c>
      <c r="F219" s="161">
        <v>0</v>
      </c>
      <c r="G219" s="164" t="str">
        <f t="shared" si="31"/>
        <v/>
      </c>
      <c r="H219" s="165" t="str">
        <f t="shared" si="38"/>
        <v/>
      </c>
      <c r="I219" s="165" t="str">
        <f t="shared" si="38"/>
        <v/>
      </c>
      <c r="J219" s="254" t="str">
        <f t="shared" si="33"/>
        <v/>
      </c>
      <c r="K219" s="163">
        <v>68</v>
      </c>
      <c r="L219" s="161">
        <v>33</v>
      </c>
      <c r="M219" s="259">
        <f t="shared" si="34"/>
        <v>0.48529411764705882</v>
      </c>
      <c r="N219" s="163">
        <v>38</v>
      </c>
      <c r="O219" s="161">
        <v>0</v>
      </c>
      <c r="P219" s="164">
        <f t="shared" si="35"/>
        <v>0</v>
      </c>
      <c r="Q219" s="253">
        <f t="shared" si="39"/>
        <v>0.78947368421052633</v>
      </c>
      <c r="R219" s="253" t="str">
        <f t="shared" si="39"/>
        <v/>
      </c>
      <c r="S219" s="254">
        <f t="shared" si="37"/>
        <v>0.48529411764705882</v>
      </c>
    </row>
    <row r="220" spans="1:19" x14ac:dyDescent="0.25">
      <c r="A220" s="160" t="s">
        <v>612</v>
      </c>
      <c r="B220" s="163">
        <v>0</v>
      </c>
      <c r="C220" s="161">
        <v>0</v>
      </c>
      <c r="D220" s="162" t="str">
        <f t="shared" si="30"/>
        <v/>
      </c>
      <c r="E220" s="163">
        <v>0</v>
      </c>
      <c r="F220" s="161">
        <v>0</v>
      </c>
      <c r="G220" s="164" t="str">
        <f t="shared" si="31"/>
        <v/>
      </c>
      <c r="H220" s="165" t="str">
        <f t="shared" si="38"/>
        <v/>
      </c>
      <c r="I220" s="165" t="str">
        <f t="shared" si="38"/>
        <v/>
      </c>
      <c r="J220" s="254" t="str">
        <f t="shared" si="33"/>
        <v/>
      </c>
      <c r="K220" s="163">
        <v>68</v>
      </c>
      <c r="L220" s="161">
        <v>56</v>
      </c>
      <c r="M220" s="259">
        <f t="shared" si="34"/>
        <v>0.82352941176470584</v>
      </c>
      <c r="N220" s="163">
        <v>0</v>
      </c>
      <c r="O220" s="161">
        <v>0</v>
      </c>
      <c r="P220" s="164" t="str">
        <f t="shared" si="35"/>
        <v/>
      </c>
      <c r="Q220" s="253" t="str">
        <f t="shared" si="39"/>
        <v/>
      </c>
      <c r="R220" s="253" t="str">
        <f t="shared" si="39"/>
        <v/>
      </c>
      <c r="S220" s="254" t="str">
        <f t="shared" si="37"/>
        <v/>
      </c>
    </row>
    <row r="221" spans="1:19" x14ac:dyDescent="0.25">
      <c r="A221" s="160" t="s">
        <v>393</v>
      </c>
      <c r="B221" s="163">
        <v>0</v>
      </c>
      <c r="C221" s="161">
        <v>0</v>
      </c>
      <c r="D221" s="162" t="str">
        <f t="shared" si="30"/>
        <v/>
      </c>
      <c r="E221" s="163">
        <v>0</v>
      </c>
      <c r="F221" s="161">
        <v>0</v>
      </c>
      <c r="G221" s="164" t="str">
        <f t="shared" si="31"/>
        <v/>
      </c>
      <c r="H221" s="165" t="str">
        <f t="shared" si="38"/>
        <v/>
      </c>
      <c r="I221" s="165" t="str">
        <f t="shared" si="38"/>
        <v/>
      </c>
      <c r="J221" s="254" t="str">
        <f t="shared" si="33"/>
        <v/>
      </c>
      <c r="K221" s="163">
        <v>314</v>
      </c>
      <c r="L221" s="161">
        <v>74</v>
      </c>
      <c r="M221" s="259">
        <f t="shared" si="34"/>
        <v>0.2356687898089172</v>
      </c>
      <c r="N221" s="163">
        <v>136</v>
      </c>
      <c r="O221" s="161">
        <v>0</v>
      </c>
      <c r="P221" s="164">
        <f t="shared" si="35"/>
        <v>0</v>
      </c>
      <c r="Q221" s="253">
        <f t="shared" si="39"/>
        <v>1.3088235294117645</v>
      </c>
      <c r="R221" s="253" t="str">
        <f t="shared" si="39"/>
        <v/>
      </c>
      <c r="S221" s="254">
        <f t="shared" si="37"/>
        <v>0.2356687898089172</v>
      </c>
    </row>
    <row r="222" spans="1:19" x14ac:dyDescent="0.25">
      <c r="A222" s="160" t="s">
        <v>416</v>
      </c>
      <c r="B222" s="163">
        <v>0</v>
      </c>
      <c r="C222" s="161">
        <v>0</v>
      </c>
      <c r="D222" s="162" t="str">
        <f t="shared" si="30"/>
        <v/>
      </c>
      <c r="E222" s="163">
        <v>0</v>
      </c>
      <c r="F222" s="161">
        <v>0</v>
      </c>
      <c r="G222" s="164" t="str">
        <f t="shared" si="31"/>
        <v/>
      </c>
      <c r="H222" s="165" t="str">
        <f t="shared" si="38"/>
        <v/>
      </c>
      <c r="I222" s="165" t="str">
        <f t="shared" si="38"/>
        <v/>
      </c>
      <c r="J222" s="254" t="str">
        <f t="shared" si="33"/>
        <v/>
      </c>
      <c r="K222" s="163">
        <v>0</v>
      </c>
      <c r="L222" s="161">
        <v>0</v>
      </c>
      <c r="M222" s="259" t="str">
        <f t="shared" si="34"/>
        <v/>
      </c>
      <c r="N222" s="163">
        <v>152</v>
      </c>
      <c r="O222" s="161">
        <v>78</v>
      </c>
      <c r="P222" s="164">
        <f t="shared" si="35"/>
        <v>0.51315789473684215</v>
      </c>
      <c r="Q222" s="253">
        <f t="shared" si="39"/>
        <v>-1</v>
      </c>
      <c r="R222" s="253">
        <f t="shared" si="39"/>
        <v>-1</v>
      </c>
      <c r="S222" s="254" t="str">
        <f t="shared" si="37"/>
        <v/>
      </c>
    </row>
    <row r="223" spans="1:19" x14ac:dyDescent="0.25">
      <c r="A223" s="160" t="s">
        <v>613</v>
      </c>
      <c r="B223" s="163">
        <v>0</v>
      </c>
      <c r="C223" s="161">
        <v>0</v>
      </c>
      <c r="D223" s="162" t="str">
        <f t="shared" si="30"/>
        <v/>
      </c>
      <c r="E223" s="163">
        <v>0</v>
      </c>
      <c r="F223" s="161">
        <v>0</v>
      </c>
      <c r="G223" s="164" t="str">
        <f t="shared" si="31"/>
        <v/>
      </c>
      <c r="H223" s="165" t="str">
        <f t="shared" si="38"/>
        <v/>
      </c>
      <c r="I223" s="165" t="str">
        <f t="shared" si="38"/>
        <v/>
      </c>
      <c r="J223" s="254" t="str">
        <f t="shared" si="33"/>
        <v/>
      </c>
      <c r="K223" s="163">
        <v>68</v>
      </c>
      <c r="L223" s="161">
        <v>60</v>
      </c>
      <c r="M223" s="259">
        <f t="shared" si="34"/>
        <v>0.88235294117647056</v>
      </c>
      <c r="N223" s="163">
        <v>0</v>
      </c>
      <c r="O223" s="161">
        <v>0</v>
      </c>
      <c r="P223" s="164" t="str">
        <f t="shared" si="35"/>
        <v/>
      </c>
      <c r="Q223" s="253" t="str">
        <f t="shared" si="39"/>
        <v/>
      </c>
      <c r="R223" s="253" t="str">
        <f t="shared" si="39"/>
        <v/>
      </c>
      <c r="S223" s="254" t="str">
        <f t="shared" si="37"/>
        <v/>
      </c>
    </row>
    <row r="224" spans="1:19" x14ac:dyDescent="0.25">
      <c r="A224" s="160" t="s">
        <v>614</v>
      </c>
      <c r="B224" s="163">
        <v>0</v>
      </c>
      <c r="C224" s="161">
        <v>0</v>
      </c>
      <c r="D224" s="162" t="str">
        <f t="shared" si="30"/>
        <v/>
      </c>
      <c r="E224" s="163">
        <v>0</v>
      </c>
      <c r="F224" s="161">
        <v>0</v>
      </c>
      <c r="G224" s="164" t="str">
        <f t="shared" si="31"/>
        <v/>
      </c>
      <c r="H224" s="165" t="str">
        <f t="shared" si="38"/>
        <v/>
      </c>
      <c r="I224" s="165" t="str">
        <f t="shared" si="38"/>
        <v/>
      </c>
      <c r="J224" s="254" t="str">
        <f t="shared" si="33"/>
        <v/>
      </c>
      <c r="K224" s="163">
        <v>67</v>
      </c>
      <c r="L224" s="161">
        <v>41</v>
      </c>
      <c r="M224" s="259">
        <f t="shared" si="34"/>
        <v>0.61194029850746268</v>
      </c>
      <c r="N224" s="163">
        <v>0</v>
      </c>
      <c r="O224" s="161">
        <v>0</v>
      </c>
      <c r="P224" s="164" t="str">
        <f t="shared" si="35"/>
        <v/>
      </c>
      <c r="Q224" s="253" t="str">
        <f t="shared" si="39"/>
        <v/>
      </c>
      <c r="R224" s="253" t="str">
        <f t="shared" si="39"/>
        <v/>
      </c>
      <c r="S224" s="254" t="str">
        <f t="shared" si="37"/>
        <v/>
      </c>
    </row>
    <row r="225" spans="1:19" x14ac:dyDescent="0.25">
      <c r="A225" s="160" t="s">
        <v>502</v>
      </c>
      <c r="B225" s="163">
        <v>0</v>
      </c>
      <c r="C225" s="161">
        <v>0</v>
      </c>
      <c r="D225" s="162" t="str">
        <f t="shared" si="30"/>
        <v/>
      </c>
      <c r="E225" s="163">
        <v>100</v>
      </c>
      <c r="F225" s="161">
        <v>38</v>
      </c>
      <c r="G225" s="164">
        <f t="shared" si="31"/>
        <v>0.38</v>
      </c>
      <c r="H225" s="165">
        <f t="shared" si="38"/>
        <v>-1</v>
      </c>
      <c r="I225" s="165">
        <f t="shared" si="38"/>
        <v>-1</v>
      </c>
      <c r="J225" s="254" t="str">
        <f t="shared" si="33"/>
        <v/>
      </c>
      <c r="K225" s="163">
        <v>50</v>
      </c>
      <c r="L225" s="161">
        <v>19</v>
      </c>
      <c r="M225" s="259">
        <f t="shared" si="34"/>
        <v>0.38</v>
      </c>
      <c r="N225" s="163">
        <v>200</v>
      </c>
      <c r="O225" s="161">
        <v>84</v>
      </c>
      <c r="P225" s="164">
        <f t="shared" si="35"/>
        <v>0.42</v>
      </c>
      <c r="Q225" s="253">
        <f t="shared" si="39"/>
        <v>-0.75</v>
      </c>
      <c r="R225" s="253">
        <f t="shared" si="39"/>
        <v>-0.77380952380952384</v>
      </c>
      <c r="S225" s="254">
        <f t="shared" si="37"/>
        <v>-3.999999999999998E-2</v>
      </c>
    </row>
    <row r="226" spans="1:19" x14ac:dyDescent="0.25">
      <c r="A226" s="160" t="s">
        <v>342</v>
      </c>
      <c r="B226" s="163">
        <v>0</v>
      </c>
      <c r="C226" s="161">
        <v>0</v>
      </c>
      <c r="D226" s="162" t="str">
        <f t="shared" si="30"/>
        <v/>
      </c>
      <c r="E226" s="163">
        <v>114</v>
      </c>
      <c r="F226" s="161">
        <v>70</v>
      </c>
      <c r="G226" s="164">
        <f t="shared" si="31"/>
        <v>0.61403508771929827</v>
      </c>
      <c r="H226" s="165">
        <f t="shared" si="38"/>
        <v>-1</v>
      </c>
      <c r="I226" s="165">
        <f t="shared" si="38"/>
        <v>-1</v>
      </c>
      <c r="J226" s="254" t="str">
        <f t="shared" si="33"/>
        <v/>
      </c>
      <c r="K226" s="163">
        <v>95</v>
      </c>
      <c r="L226" s="161">
        <v>38</v>
      </c>
      <c r="M226" s="259">
        <f t="shared" si="34"/>
        <v>0.4</v>
      </c>
      <c r="N226" s="163">
        <v>327</v>
      </c>
      <c r="O226" s="161">
        <v>206</v>
      </c>
      <c r="P226" s="164">
        <f t="shared" si="35"/>
        <v>0.62996941896024461</v>
      </c>
      <c r="Q226" s="253">
        <f t="shared" si="39"/>
        <v>-0.70948012232415902</v>
      </c>
      <c r="R226" s="253">
        <f t="shared" si="39"/>
        <v>-0.81553398058252424</v>
      </c>
      <c r="S226" s="254">
        <f t="shared" si="37"/>
        <v>-0.22996941896024459</v>
      </c>
    </row>
    <row r="227" spans="1:19" x14ac:dyDescent="0.25">
      <c r="A227" s="160" t="s">
        <v>503</v>
      </c>
      <c r="B227" s="163">
        <v>0</v>
      </c>
      <c r="C227" s="161">
        <v>0</v>
      </c>
      <c r="D227" s="162" t="str">
        <f t="shared" si="30"/>
        <v/>
      </c>
      <c r="E227" s="163">
        <v>0</v>
      </c>
      <c r="F227" s="161">
        <v>0</v>
      </c>
      <c r="G227" s="164" t="str">
        <f t="shared" si="31"/>
        <v/>
      </c>
      <c r="H227" s="165" t="str">
        <f t="shared" si="38"/>
        <v/>
      </c>
      <c r="I227" s="165" t="str">
        <f t="shared" si="38"/>
        <v/>
      </c>
      <c r="J227" s="254" t="str">
        <f t="shared" si="33"/>
        <v/>
      </c>
      <c r="K227" s="163">
        <v>0</v>
      </c>
      <c r="L227" s="161">
        <v>0</v>
      </c>
      <c r="M227" s="259" t="str">
        <f t="shared" si="34"/>
        <v/>
      </c>
      <c r="N227" s="163">
        <v>100</v>
      </c>
      <c r="O227" s="161">
        <v>20</v>
      </c>
      <c r="P227" s="164">
        <f t="shared" si="35"/>
        <v>0.2</v>
      </c>
      <c r="Q227" s="253">
        <f t="shared" si="39"/>
        <v>-1</v>
      </c>
      <c r="R227" s="253">
        <f t="shared" si="39"/>
        <v>-1</v>
      </c>
      <c r="S227" s="254" t="str">
        <f t="shared" si="37"/>
        <v/>
      </c>
    </row>
    <row r="228" spans="1:19" x14ac:dyDescent="0.25">
      <c r="A228" s="160" t="s">
        <v>394</v>
      </c>
      <c r="B228" s="163">
        <v>0</v>
      </c>
      <c r="C228" s="161">
        <v>0</v>
      </c>
      <c r="D228" s="162" t="str">
        <f t="shared" si="30"/>
        <v/>
      </c>
      <c r="E228" s="163">
        <v>67</v>
      </c>
      <c r="F228" s="161">
        <v>63</v>
      </c>
      <c r="G228" s="164">
        <f t="shared" si="31"/>
        <v>0.94029850746268662</v>
      </c>
      <c r="H228" s="165">
        <f t="shared" si="38"/>
        <v>-1</v>
      </c>
      <c r="I228" s="165">
        <f t="shared" si="38"/>
        <v>-1</v>
      </c>
      <c r="J228" s="254" t="str">
        <f t="shared" si="33"/>
        <v/>
      </c>
      <c r="K228" s="163">
        <v>165</v>
      </c>
      <c r="L228" s="161">
        <v>124</v>
      </c>
      <c r="M228" s="259">
        <f t="shared" si="34"/>
        <v>0.75151515151515147</v>
      </c>
      <c r="N228" s="163">
        <v>524</v>
      </c>
      <c r="O228" s="161">
        <v>408</v>
      </c>
      <c r="P228" s="164">
        <f t="shared" si="35"/>
        <v>0.77862595419847325</v>
      </c>
      <c r="Q228" s="253">
        <f t="shared" si="39"/>
        <v>-0.68511450381679384</v>
      </c>
      <c r="R228" s="253">
        <f t="shared" si="39"/>
        <v>-0.69607843137254899</v>
      </c>
      <c r="S228" s="254">
        <f t="shared" si="37"/>
        <v>-2.7110802683321777E-2</v>
      </c>
    </row>
    <row r="229" spans="1:19" x14ac:dyDescent="0.25">
      <c r="A229" s="160" t="s">
        <v>504</v>
      </c>
      <c r="B229" s="163">
        <v>0</v>
      </c>
      <c r="C229" s="161">
        <v>0</v>
      </c>
      <c r="D229" s="162" t="str">
        <f t="shared" si="30"/>
        <v/>
      </c>
      <c r="E229" s="163">
        <v>0</v>
      </c>
      <c r="F229" s="161">
        <v>0</v>
      </c>
      <c r="G229" s="164" t="str">
        <f t="shared" si="31"/>
        <v/>
      </c>
      <c r="H229" s="165" t="str">
        <f t="shared" si="38"/>
        <v/>
      </c>
      <c r="I229" s="165" t="str">
        <f t="shared" si="38"/>
        <v/>
      </c>
      <c r="J229" s="254" t="str">
        <f t="shared" si="33"/>
        <v/>
      </c>
      <c r="K229" s="163">
        <v>0</v>
      </c>
      <c r="L229" s="161">
        <v>0</v>
      </c>
      <c r="M229" s="259" t="str">
        <f t="shared" si="34"/>
        <v/>
      </c>
      <c r="N229" s="163">
        <v>19</v>
      </c>
      <c r="O229" s="161">
        <v>12</v>
      </c>
      <c r="P229" s="164">
        <f t="shared" si="35"/>
        <v>0.63157894736842102</v>
      </c>
      <c r="Q229" s="253">
        <f t="shared" si="39"/>
        <v>-1</v>
      </c>
      <c r="R229" s="253">
        <f t="shared" si="39"/>
        <v>-1</v>
      </c>
      <c r="S229" s="254" t="str">
        <f t="shared" si="37"/>
        <v/>
      </c>
    </row>
    <row r="230" spans="1:19" x14ac:dyDescent="0.25">
      <c r="A230" s="160" t="s">
        <v>344</v>
      </c>
      <c r="B230" s="163">
        <v>0</v>
      </c>
      <c r="C230" s="161">
        <v>0</v>
      </c>
      <c r="D230" s="162" t="str">
        <f t="shared" si="30"/>
        <v/>
      </c>
      <c r="E230" s="163">
        <v>0</v>
      </c>
      <c r="F230" s="161">
        <v>0</v>
      </c>
      <c r="G230" s="164" t="str">
        <f t="shared" si="31"/>
        <v/>
      </c>
      <c r="H230" s="165" t="str">
        <f t="shared" si="38"/>
        <v/>
      </c>
      <c r="I230" s="165" t="str">
        <f t="shared" si="38"/>
        <v/>
      </c>
      <c r="J230" s="254" t="str">
        <f t="shared" si="33"/>
        <v/>
      </c>
      <c r="K230" s="163">
        <v>38</v>
      </c>
      <c r="L230" s="161">
        <v>8</v>
      </c>
      <c r="M230" s="259">
        <f t="shared" si="34"/>
        <v>0.21052631578947367</v>
      </c>
      <c r="N230" s="163">
        <v>0</v>
      </c>
      <c r="O230" s="161">
        <v>0</v>
      </c>
      <c r="P230" s="164" t="str">
        <f t="shared" si="35"/>
        <v/>
      </c>
      <c r="Q230" s="253" t="str">
        <f t="shared" si="39"/>
        <v/>
      </c>
      <c r="R230" s="253" t="str">
        <f t="shared" si="39"/>
        <v/>
      </c>
      <c r="S230" s="254" t="str">
        <f t="shared" si="37"/>
        <v/>
      </c>
    </row>
    <row r="231" spans="1:19" x14ac:dyDescent="0.25">
      <c r="A231" s="160" t="s">
        <v>345</v>
      </c>
      <c r="B231" s="163">
        <v>0</v>
      </c>
      <c r="C231" s="161">
        <v>0</v>
      </c>
      <c r="D231" s="162" t="str">
        <f t="shared" si="30"/>
        <v/>
      </c>
      <c r="E231" s="163">
        <v>19</v>
      </c>
      <c r="F231" s="161">
        <v>4</v>
      </c>
      <c r="G231" s="164">
        <f t="shared" si="31"/>
        <v>0.21052631578947367</v>
      </c>
      <c r="H231" s="165">
        <f t="shared" si="38"/>
        <v>-1</v>
      </c>
      <c r="I231" s="165">
        <f t="shared" si="38"/>
        <v>-1</v>
      </c>
      <c r="J231" s="254" t="str">
        <f t="shared" si="33"/>
        <v/>
      </c>
      <c r="K231" s="163">
        <v>19</v>
      </c>
      <c r="L231" s="161">
        <v>0</v>
      </c>
      <c r="M231" s="259">
        <f t="shared" si="34"/>
        <v>0</v>
      </c>
      <c r="N231" s="163">
        <v>95</v>
      </c>
      <c r="O231" s="161">
        <v>32</v>
      </c>
      <c r="P231" s="164">
        <f t="shared" si="35"/>
        <v>0.33684210526315789</v>
      </c>
      <c r="Q231" s="253">
        <f t="shared" si="39"/>
        <v>-0.8</v>
      </c>
      <c r="R231" s="253">
        <f t="shared" si="39"/>
        <v>-1</v>
      </c>
      <c r="S231" s="254">
        <f t="shared" si="37"/>
        <v>-0.33684210526315789</v>
      </c>
    </row>
    <row r="232" spans="1:19" x14ac:dyDescent="0.25">
      <c r="A232" s="160" t="s">
        <v>505</v>
      </c>
      <c r="B232" s="163">
        <v>0</v>
      </c>
      <c r="C232" s="161">
        <v>0</v>
      </c>
      <c r="D232" s="162" t="str">
        <f t="shared" si="30"/>
        <v/>
      </c>
      <c r="E232" s="163">
        <v>0</v>
      </c>
      <c r="F232" s="161">
        <v>0</v>
      </c>
      <c r="G232" s="164" t="str">
        <f t="shared" si="31"/>
        <v/>
      </c>
      <c r="H232" s="165" t="str">
        <f t="shared" si="38"/>
        <v/>
      </c>
      <c r="I232" s="165" t="str">
        <f t="shared" si="38"/>
        <v/>
      </c>
      <c r="J232" s="254" t="str">
        <f t="shared" si="33"/>
        <v/>
      </c>
      <c r="K232" s="163">
        <v>0</v>
      </c>
      <c r="L232" s="161">
        <v>0</v>
      </c>
      <c r="M232" s="259" t="str">
        <f t="shared" si="34"/>
        <v/>
      </c>
      <c r="N232" s="163">
        <v>19</v>
      </c>
      <c r="O232" s="161">
        <v>19</v>
      </c>
      <c r="P232" s="164">
        <f t="shared" si="35"/>
        <v>1</v>
      </c>
      <c r="Q232" s="253">
        <f t="shared" si="39"/>
        <v>-1</v>
      </c>
      <c r="R232" s="253">
        <f t="shared" si="39"/>
        <v>-1</v>
      </c>
      <c r="S232" s="254" t="str">
        <f t="shared" si="37"/>
        <v/>
      </c>
    </row>
    <row r="233" spans="1:19" x14ac:dyDescent="0.25">
      <c r="A233" s="160" t="s">
        <v>417</v>
      </c>
      <c r="B233" s="163">
        <v>0</v>
      </c>
      <c r="C233" s="161">
        <v>0</v>
      </c>
      <c r="D233" s="162" t="str">
        <f t="shared" si="30"/>
        <v/>
      </c>
      <c r="E233" s="163">
        <v>0</v>
      </c>
      <c r="F233" s="161">
        <v>0</v>
      </c>
      <c r="G233" s="164" t="str">
        <f t="shared" si="31"/>
        <v/>
      </c>
      <c r="H233" s="165" t="str">
        <f t="shared" si="38"/>
        <v/>
      </c>
      <c r="I233" s="165" t="str">
        <f t="shared" si="38"/>
        <v/>
      </c>
      <c r="J233" s="254" t="str">
        <f t="shared" si="33"/>
        <v/>
      </c>
      <c r="K233" s="163">
        <v>19</v>
      </c>
      <c r="L233" s="161">
        <v>0</v>
      </c>
      <c r="M233" s="259">
        <f t="shared" si="34"/>
        <v>0</v>
      </c>
      <c r="N233" s="163">
        <v>76</v>
      </c>
      <c r="O233" s="161">
        <v>2</v>
      </c>
      <c r="P233" s="164">
        <f t="shared" si="35"/>
        <v>2.6315789473684209E-2</v>
      </c>
      <c r="Q233" s="253">
        <f t="shared" si="39"/>
        <v>-0.75</v>
      </c>
      <c r="R233" s="253">
        <f t="shared" si="39"/>
        <v>-1</v>
      </c>
      <c r="S233" s="254">
        <f t="shared" si="37"/>
        <v>-2.6315789473684209E-2</v>
      </c>
    </row>
    <row r="234" spans="1:19" x14ac:dyDescent="0.25">
      <c r="A234" s="160" t="s">
        <v>418</v>
      </c>
      <c r="B234" s="163">
        <v>0</v>
      </c>
      <c r="C234" s="161">
        <v>0</v>
      </c>
      <c r="D234" s="162" t="str">
        <f t="shared" si="30"/>
        <v/>
      </c>
      <c r="E234" s="163">
        <v>0</v>
      </c>
      <c r="F234" s="161">
        <v>0</v>
      </c>
      <c r="G234" s="164" t="str">
        <f t="shared" si="31"/>
        <v/>
      </c>
      <c r="H234" s="165" t="str">
        <f t="shared" si="38"/>
        <v/>
      </c>
      <c r="I234" s="165" t="str">
        <f t="shared" si="38"/>
        <v/>
      </c>
      <c r="J234" s="254" t="str">
        <f t="shared" si="33"/>
        <v/>
      </c>
      <c r="K234" s="163">
        <v>0</v>
      </c>
      <c r="L234" s="161">
        <v>0</v>
      </c>
      <c r="M234" s="259" t="str">
        <f t="shared" si="34"/>
        <v/>
      </c>
      <c r="N234" s="163">
        <v>19</v>
      </c>
      <c r="O234" s="161">
        <v>2</v>
      </c>
      <c r="P234" s="164">
        <f t="shared" si="35"/>
        <v>0.10526315789473684</v>
      </c>
      <c r="Q234" s="253">
        <f t="shared" si="39"/>
        <v>-1</v>
      </c>
      <c r="R234" s="253">
        <f t="shared" si="39"/>
        <v>-1</v>
      </c>
      <c r="S234" s="254" t="str">
        <f t="shared" si="37"/>
        <v/>
      </c>
    </row>
    <row r="235" spans="1:19" x14ac:dyDescent="0.25">
      <c r="A235" s="160" t="s">
        <v>322</v>
      </c>
      <c r="B235" s="163">
        <v>0</v>
      </c>
      <c r="C235" s="161">
        <v>0</v>
      </c>
      <c r="D235" s="162" t="str">
        <f t="shared" si="30"/>
        <v/>
      </c>
      <c r="E235" s="163">
        <v>76</v>
      </c>
      <c r="F235" s="161">
        <v>50</v>
      </c>
      <c r="G235" s="164">
        <f t="shared" si="31"/>
        <v>0.65789473684210531</v>
      </c>
      <c r="H235" s="165">
        <f t="shared" si="38"/>
        <v>-1</v>
      </c>
      <c r="I235" s="165">
        <f t="shared" si="38"/>
        <v>-1</v>
      </c>
      <c r="J235" s="254" t="str">
        <f t="shared" si="33"/>
        <v/>
      </c>
      <c r="K235" s="163">
        <v>443</v>
      </c>
      <c r="L235" s="161">
        <v>193</v>
      </c>
      <c r="M235" s="259">
        <f t="shared" si="34"/>
        <v>0.43566591422121898</v>
      </c>
      <c r="N235" s="163">
        <v>1824</v>
      </c>
      <c r="O235" s="161">
        <v>940</v>
      </c>
      <c r="P235" s="164">
        <f t="shared" si="35"/>
        <v>0.51535087719298245</v>
      </c>
      <c r="Q235" s="253">
        <f t="shared" si="39"/>
        <v>-0.75712719298245612</v>
      </c>
      <c r="R235" s="253">
        <f t="shared" si="39"/>
        <v>-0.7946808510638298</v>
      </c>
      <c r="S235" s="254">
        <f t="shared" si="37"/>
        <v>-7.9684962971763473E-2</v>
      </c>
    </row>
    <row r="236" spans="1:19" x14ac:dyDescent="0.25">
      <c r="A236" s="160" t="s">
        <v>506</v>
      </c>
      <c r="B236" s="163">
        <v>0</v>
      </c>
      <c r="C236" s="161">
        <v>0</v>
      </c>
      <c r="D236" s="162" t="str">
        <f t="shared" si="30"/>
        <v/>
      </c>
      <c r="E236" s="163">
        <v>38</v>
      </c>
      <c r="F236" s="161">
        <v>36</v>
      </c>
      <c r="G236" s="164">
        <f t="shared" si="31"/>
        <v>0.94736842105263153</v>
      </c>
      <c r="H236" s="165">
        <f t="shared" si="38"/>
        <v>-1</v>
      </c>
      <c r="I236" s="165">
        <f t="shared" si="38"/>
        <v>-1</v>
      </c>
      <c r="J236" s="254" t="str">
        <f t="shared" si="33"/>
        <v/>
      </c>
      <c r="K236" s="163">
        <v>6</v>
      </c>
      <c r="L236" s="161">
        <v>6</v>
      </c>
      <c r="M236" s="259">
        <f t="shared" si="34"/>
        <v>1</v>
      </c>
      <c r="N236" s="163">
        <v>119</v>
      </c>
      <c r="O236" s="161">
        <v>47</v>
      </c>
      <c r="P236" s="164">
        <f t="shared" si="35"/>
        <v>0.3949579831932773</v>
      </c>
      <c r="Q236" s="253">
        <f t="shared" si="39"/>
        <v>-0.94957983193277307</v>
      </c>
      <c r="R236" s="253">
        <f t="shared" si="39"/>
        <v>-0.87234042553191493</v>
      </c>
      <c r="S236" s="254">
        <f t="shared" si="37"/>
        <v>0.60504201680672276</v>
      </c>
    </row>
    <row r="237" spans="1:19" x14ac:dyDescent="0.25">
      <c r="A237" s="160" t="s">
        <v>507</v>
      </c>
      <c r="B237" s="163">
        <v>0</v>
      </c>
      <c r="C237" s="161">
        <v>0</v>
      </c>
      <c r="D237" s="162" t="str">
        <f t="shared" si="30"/>
        <v/>
      </c>
      <c r="E237" s="163">
        <v>0</v>
      </c>
      <c r="F237" s="161">
        <v>0</v>
      </c>
      <c r="G237" s="164" t="str">
        <f t="shared" si="31"/>
        <v/>
      </c>
      <c r="H237" s="165" t="str">
        <f t="shared" si="38"/>
        <v/>
      </c>
      <c r="I237" s="165" t="str">
        <f t="shared" si="38"/>
        <v/>
      </c>
      <c r="J237" s="254" t="str">
        <f t="shared" si="33"/>
        <v/>
      </c>
      <c r="K237" s="163">
        <v>19</v>
      </c>
      <c r="L237" s="161">
        <v>12</v>
      </c>
      <c r="M237" s="259">
        <f t="shared" si="34"/>
        <v>0.63157894736842102</v>
      </c>
      <c r="N237" s="163">
        <v>0</v>
      </c>
      <c r="O237" s="161">
        <v>0</v>
      </c>
      <c r="P237" s="164" t="str">
        <f t="shared" si="35"/>
        <v/>
      </c>
      <c r="Q237" s="253" t="str">
        <f t="shared" si="39"/>
        <v/>
      </c>
      <c r="R237" s="253" t="str">
        <f t="shared" si="39"/>
        <v/>
      </c>
      <c r="S237" s="254" t="str">
        <f t="shared" si="37"/>
        <v/>
      </c>
    </row>
    <row r="238" spans="1:19" x14ac:dyDescent="0.25">
      <c r="A238" s="160" t="s">
        <v>349</v>
      </c>
      <c r="B238" s="163">
        <v>0</v>
      </c>
      <c r="C238" s="161">
        <v>0</v>
      </c>
      <c r="D238" s="162" t="str">
        <f t="shared" si="30"/>
        <v/>
      </c>
      <c r="E238" s="163">
        <v>19</v>
      </c>
      <c r="F238" s="161">
        <v>19</v>
      </c>
      <c r="G238" s="164">
        <f t="shared" si="31"/>
        <v>1</v>
      </c>
      <c r="H238" s="165">
        <f t="shared" si="38"/>
        <v>-1</v>
      </c>
      <c r="I238" s="165">
        <f t="shared" si="38"/>
        <v>-1</v>
      </c>
      <c r="J238" s="254" t="str">
        <f t="shared" si="33"/>
        <v/>
      </c>
      <c r="K238" s="163">
        <v>191</v>
      </c>
      <c r="L238" s="161">
        <v>68</v>
      </c>
      <c r="M238" s="259">
        <f t="shared" si="34"/>
        <v>0.35602094240837695</v>
      </c>
      <c r="N238" s="163">
        <v>285</v>
      </c>
      <c r="O238" s="161">
        <v>111</v>
      </c>
      <c r="P238" s="164">
        <f t="shared" si="35"/>
        <v>0.38947368421052631</v>
      </c>
      <c r="Q238" s="253">
        <f t="shared" si="39"/>
        <v>-0.3298245614035088</v>
      </c>
      <c r="R238" s="253">
        <f t="shared" si="39"/>
        <v>-0.38738738738738743</v>
      </c>
      <c r="S238" s="254">
        <f t="shared" si="37"/>
        <v>-3.3452741802149355E-2</v>
      </c>
    </row>
    <row r="239" spans="1:19" x14ac:dyDescent="0.25">
      <c r="A239" s="160" t="s">
        <v>395</v>
      </c>
      <c r="B239" s="163">
        <v>0</v>
      </c>
      <c r="C239" s="161">
        <v>0</v>
      </c>
      <c r="D239" s="162" t="str">
        <f t="shared" si="30"/>
        <v/>
      </c>
      <c r="E239" s="163">
        <v>0</v>
      </c>
      <c r="F239" s="161">
        <v>0</v>
      </c>
      <c r="G239" s="164" t="str">
        <f t="shared" si="31"/>
        <v/>
      </c>
      <c r="H239" s="165" t="str">
        <f t="shared" si="38"/>
        <v/>
      </c>
      <c r="I239" s="165" t="str">
        <f t="shared" si="38"/>
        <v/>
      </c>
      <c r="J239" s="254" t="str">
        <f t="shared" si="33"/>
        <v/>
      </c>
      <c r="K239" s="163">
        <v>114</v>
      </c>
      <c r="L239" s="161">
        <v>40</v>
      </c>
      <c r="M239" s="259">
        <f t="shared" si="34"/>
        <v>0.35087719298245612</v>
      </c>
      <c r="N239" s="163">
        <v>76</v>
      </c>
      <c r="O239" s="161">
        <v>14</v>
      </c>
      <c r="P239" s="164">
        <f t="shared" si="35"/>
        <v>0.18421052631578946</v>
      </c>
      <c r="Q239" s="253">
        <f t="shared" si="39"/>
        <v>0.5</v>
      </c>
      <c r="R239" s="253">
        <f t="shared" si="39"/>
        <v>1.8571428571428572</v>
      </c>
      <c r="S239" s="254">
        <f t="shared" si="37"/>
        <v>0.16666666666666666</v>
      </c>
    </row>
    <row r="240" spans="1:19" x14ac:dyDescent="0.25">
      <c r="A240" s="160" t="s">
        <v>508</v>
      </c>
      <c r="B240" s="163">
        <v>0</v>
      </c>
      <c r="C240" s="161">
        <v>0</v>
      </c>
      <c r="D240" s="162" t="str">
        <f t="shared" si="30"/>
        <v/>
      </c>
      <c r="E240" s="163">
        <v>0</v>
      </c>
      <c r="F240" s="161">
        <v>0</v>
      </c>
      <c r="G240" s="164" t="str">
        <f t="shared" si="31"/>
        <v/>
      </c>
      <c r="H240" s="165" t="str">
        <f t="shared" si="38"/>
        <v/>
      </c>
      <c r="I240" s="165" t="str">
        <f t="shared" si="38"/>
        <v/>
      </c>
      <c r="J240" s="254" t="str">
        <f t="shared" si="33"/>
        <v/>
      </c>
      <c r="K240" s="163">
        <v>57</v>
      </c>
      <c r="L240" s="161">
        <v>4</v>
      </c>
      <c r="M240" s="259">
        <f t="shared" si="34"/>
        <v>7.0175438596491224E-2</v>
      </c>
      <c r="N240" s="163">
        <v>114</v>
      </c>
      <c r="O240" s="161">
        <v>0</v>
      </c>
      <c r="P240" s="164">
        <f t="shared" si="35"/>
        <v>0</v>
      </c>
      <c r="Q240" s="253">
        <f t="shared" si="39"/>
        <v>-0.5</v>
      </c>
      <c r="R240" s="253" t="str">
        <f t="shared" si="39"/>
        <v/>
      </c>
      <c r="S240" s="254">
        <f t="shared" si="37"/>
        <v>7.0175438596491224E-2</v>
      </c>
    </row>
    <row r="241" spans="1:19" x14ac:dyDescent="0.25">
      <c r="A241" s="160" t="s">
        <v>509</v>
      </c>
      <c r="B241" s="163">
        <v>0</v>
      </c>
      <c r="C241" s="161">
        <v>0</v>
      </c>
      <c r="D241" s="162" t="str">
        <f t="shared" si="30"/>
        <v/>
      </c>
      <c r="E241" s="163">
        <v>0</v>
      </c>
      <c r="F241" s="161">
        <v>0</v>
      </c>
      <c r="G241" s="164" t="str">
        <f t="shared" si="31"/>
        <v/>
      </c>
      <c r="H241" s="165" t="str">
        <f t="shared" si="38"/>
        <v/>
      </c>
      <c r="I241" s="165" t="str">
        <f t="shared" si="38"/>
        <v/>
      </c>
      <c r="J241" s="254" t="str">
        <f t="shared" si="33"/>
        <v/>
      </c>
      <c r="K241" s="163">
        <v>19</v>
      </c>
      <c r="L241" s="161">
        <v>1</v>
      </c>
      <c r="M241" s="259">
        <f t="shared" si="34"/>
        <v>5.2631578947368418E-2</v>
      </c>
      <c r="N241" s="163">
        <v>0</v>
      </c>
      <c r="O241" s="161">
        <v>0</v>
      </c>
      <c r="P241" s="164" t="str">
        <f t="shared" si="35"/>
        <v/>
      </c>
      <c r="Q241" s="253" t="str">
        <f t="shared" si="39"/>
        <v/>
      </c>
      <c r="R241" s="253" t="str">
        <f t="shared" si="39"/>
        <v/>
      </c>
      <c r="S241" s="254" t="str">
        <f t="shared" si="37"/>
        <v/>
      </c>
    </row>
    <row r="242" spans="1:19" x14ac:dyDescent="0.25">
      <c r="A242" s="160" t="s">
        <v>510</v>
      </c>
      <c r="B242" s="163">
        <v>0</v>
      </c>
      <c r="C242" s="161">
        <v>0</v>
      </c>
      <c r="D242" s="162" t="str">
        <f t="shared" si="30"/>
        <v/>
      </c>
      <c r="E242" s="163">
        <v>0</v>
      </c>
      <c r="F242" s="161">
        <v>0</v>
      </c>
      <c r="G242" s="164" t="str">
        <f t="shared" si="31"/>
        <v/>
      </c>
      <c r="H242" s="165" t="str">
        <f t="shared" si="38"/>
        <v/>
      </c>
      <c r="I242" s="165" t="str">
        <f t="shared" si="38"/>
        <v/>
      </c>
      <c r="J242" s="254" t="str">
        <f t="shared" si="33"/>
        <v/>
      </c>
      <c r="K242" s="163">
        <v>0</v>
      </c>
      <c r="L242" s="161">
        <v>0</v>
      </c>
      <c r="M242" s="259" t="str">
        <f t="shared" si="34"/>
        <v/>
      </c>
      <c r="N242" s="163">
        <v>19</v>
      </c>
      <c r="O242" s="161">
        <v>3</v>
      </c>
      <c r="P242" s="164">
        <f t="shared" si="35"/>
        <v>0.15789473684210525</v>
      </c>
      <c r="Q242" s="253">
        <f t="shared" si="39"/>
        <v>-1</v>
      </c>
      <c r="R242" s="253">
        <f t="shared" si="39"/>
        <v>-1</v>
      </c>
      <c r="S242" s="254" t="str">
        <f t="shared" si="37"/>
        <v/>
      </c>
    </row>
    <row r="243" spans="1:19" x14ac:dyDescent="0.25">
      <c r="A243" s="160" t="s">
        <v>511</v>
      </c>
      <c r="B243" s="163">
        <v>0</v>
      </c>
      <c r="C243" s="161">
        <v>0</v>
      </c>
      <c r="D243" s="162" t="str">
        <f t="shared" si="30"/>
        <v/>
      </c>
      <c r="E243" s="163">
        <v>0</v>
      </c>
      <c r="F243" s="161">
        <v>0</v>
      </c>
      <c r="G243" s="164" t="str">
        <f t="shared" si="31"/>
        <v/>
      </c>
      <c r="H243" s="165" t="str">
        <f t="shared" si="38"/>
        <v/>
      </c>
      <c r="I243" s="165" t="str">
        <f t="shared" si="38"/>
        <v/>
      </c>
      <c r="J243" s="254" t="str">
        <f t="shared" si="33"/>
        <v/>
      </c>
      <c r="K243" s="163">
        <v>19</v>
      </c>
      <c r="L243" s="161">
        <v>1</v>
      </c>
      <c r="M243" s="259">
        <f t="shared" si="34"/>
        <v>5.2631578947368418E-2</v>
      </c>
      <c r="N243" s="163">
        <v>19</v>
      </c>
      <c r="O243" s="161">
        <v>4</v>
      </c>
      <c r="P243" s="164">
        <f t="shared" si="35"/>
        <v>0.21052631578947367</v>
      </c>
      <c r="Q243" s="253">
        <f t="shared" si="39"/>
        <v>0</v>
      </c>
      <c r="R243" s="253">
        <f t="shared" si="39"/>
        <v>-0.75</v>
      </c>
      <c r="S243" s="254">
        <f t="shared" si="37"/>
        <v>-0.15789473684210525</v>
      </c>
    </row>
    <row r="244" spans="1:19" x14ac:dyDescent="0.25">
      <c r="A244" s="160" t="s">
        <v>512</v>
      </c>
      <c r="B244" s="163">
        <v>0</v>
      </c>
      <c r="C244" s="161">
        <v>0</v>
      </c>
      <c r="D244" s="162" t="str">
        <f t="shared" si="30"/>
        <v/>
      </c>
      <c r="E244" s="163">
        <v>0</v>
      </c>
      <c r="F244" s="161">
        <v>0</v>
      </c>
      <c r="G244" s="164" t="str">
        <f t="shared" si="31"/>
        <v/>
      </c>
      <c r="H244" s="165" t="str">
        <f t="shared" si="38"/>
        <v/>
      </c>
      <c r="I244" s="165" t="str">
        <f t="shared" si="38"/>
        <v/>
      </c>
      <c r="J244" s="254" t="str">
        <f t="shared" si="33"/>
        <v/>
      </c>
      <c r="K244" s="163">
        <v>0</v>
      </c>
      <c r="L244" s="161">
        <v>0</v>
      </c>
      <c r="M244" s="259" t="str">
        <f t="shared" si="34"/>
        <v/>
      </c>
      <c r="N244" s="163">
        <v>76</v>
      </c>
      <c r="O244" s="161">
        <v>47</v>
      </c>
      <c r="P244" s="164">
        <f t="shared" si="35"/>
        <v>0.61842105263157898</v>
      </c>
      <c r="Q244" s="253">
        <f t="shared" si="39"/>
        <v>-1</v>
      </c>
      <c r="R244" s="253">
        <f t="shared" si="39"/>
        <v>-1</v>
      </c>
      <c r="S244" s="254" t="str">
        <f t="shared" si="37"/>
        <v/>
      </c>
    </row>
    <row r="245" spans="1:19" x14ac:dyDescent="0.25">
      <c r="A245" s="160" t="s">
        <v>513</v>
      </c>
      <c r="B245" s="163">
        <v>0</v>
      </c>
      <c r="C245" s="161">
        <v>0</v>
      </c>
      <c r="D245" s="162" t="str">
        <f t="shared" si="30"/>
        <v/>
      </c>
      <c r="E245" s="163">
        <v>0</v>
      </c>
      <c r="F245" s="161">
        <v>0</v>
      </c>
      <c r="G245" s="164" t="str">
        <f t="shared" si="31"/>
        <v/>
      </c>
      <c r="H245" s="165" t="str">
        <f t="shared" si="38"/>
        <v/>
      </c>
      <c r="I245" s="165" t="str">
        <f t="shared" si="38"/>
        <v/>
      </c>
      <c r="J245" s="254" t="str">
        <f t="shared" si="33"/>
        <v/>
      </c>
      <c r="K245" s="163">
        <v>1660</v>
      </c>
      <c r="L245" s="161">
        <v>1171</v>
      </c>
      <c r="M245" s="259">
        <f t="shared" si="34"/>
        <v>0.70542168674698791</v>
      </c>
      <c r="N245" s="163">
        <v>2160</v>
      </c>
      <c r="O245" s="161">
        <v>1343</v>
      </c>
      <c r="P245" s="164">
        <f t="shared" si="35"/>
        <v>0.62175925925925923</v>
      </c>
      <c r="Q245" s="253">
        <f t="shared" si="39"/>
        <v>-0.23148148148148151</v>
      </c>
      <c r="R245" s="253">
        <f t="shared" si="39"/>
        <v>-0.12807148175725991</v>
      </c>
      <c r="S245" s="254">
        <f t="shared" si="37"/>
        <v>8.3662427487728674E-2</v>
      </c>
    </row>
    <row r="246" spans="1:19" x14ac:dyDescent="0.25">
      <c r="A246" s="160" t="s">
        <v>514</v>
      </c>
      <c r="B246" s="163">
        <v>0</v>
      </c>
      <c r="C246" s="161">
        <v>0</v>
      </c>
      <c r="D246" s="162" t="str">
        <f t="shared" si="30"/>
        <v/>
      </c>
      <c r="E246" s="163">
        <v>0</v>
      </c>
      <c r="F246" s="161">
        <v>0</v>
      </c>
      <c r="G246" s="164" t="str">
        <f t="shared" si="31"/>
        <v/>
      </c>
      <c r="H246" s="165" t="str">
        <f t="shared" si="38"/>
        <v/>
      </c>
      <c r="I246" s="165" t="str">
        <f t="shared" si="38"/>
        <v/>
      </c>
      <c r="J246" s="254" t="str">
        <f t="shared" si="33"/>
        <v/>
      </c>
      <c r="K246" s="163">
        <v>223</v>
      </c>
      <c r="L246" s="161">
        <v>18</v>
      </c>
      <c r="M246" s="259">
        <f t="shared" si="34"/>
        <v>8.0717488789237665E-2</v>
      </c>
      <c r="N246" s="163">
        <v>266</v>
      </c>
      <c r="O246" s="161">
        <v>50</v>
      </c>
      <c r="P246" s="164">
        <f t="shared" si="35"/>
        <v>0.18796992481203006</v>
      </c>
      <c r="Q246" s="253">
        <f t="shared" si="39"/>
        <v>-0.16165413533834583</v>
      </c>
      <c r="R246" s="253">
        <f t="shared" si="39"/>
        <v>-0.64</v>
      </c>
      <c r="S246" s="254">
        <f t="shared" si="37"/>
        <v>-0.1072524360227924</v>
      </c>
    </row>
    <row r="247" spans="1:19" x14ac:dyDescent="0.25">
      <c r="A247" s="160" t="s">
        <v>603</v>
      </c>
      <c r="B247" s="163">
        <v>0</v>
      </c>
      <c r="C247" s="161">
        <v>0</v>
      </c>
      <c r="D247" s="162" t="str">
        <f t="shared" si="30"/>
        <v/>
      </c>
      <c r="E247" s="163">
        <v>0</v>
      </c>
      <c r="F247" s="161">
        <v>0</v>
      </c>
      <c r="G247" s="164" t="str">
        <f t="shared" si="31"/>
        <v/>
      </c>
      <c r="H247" s="165" t="str">
        <f t="shared" si="38"/>
        <v/>
      </c>
      <c r="I247" s="165" t="str">
        <f t="shared" si="38"/>
        <v/>
      </c>
      <c r="J247" s="254" t="str">
        <f t="shared" si="33"/>
        <v/>
      </c>
      <c r="K247" s="163">
        <v>19</v>
      </c>
      <c r="L247" s="161">
        <v>0</v>
      </c>
      <c r="M247" s="259">
        <f t="shared" si="34"/>
        <v>0</v>
      </c>
      <c r="N247" s="163">
        <v>0</v>
      </c>
      <c r="O247" s="161">
        <v>0</v>
      </c>
      <c r="P247" s="164" t="str">
        <f t="shared" si="35"/>
        <v/>
      </c>
      <c r="Q247" s="253" t="str">
        <f t="shared" si="39"/>
        <v/>
      </c>
      <c r="R247" s="253" t="str">
        <f t="shared" si="39"/>
        <v/>
      </c>
      <c r="S247" s="254" t="str">
        <f t="shared" si="37"/>
        <v/>
      </c>
    </row>
    <row r="248" spans="1:19" x14ac:dyDescent="0.25">
      <c r="A248" s="160" t="s">
        <v>515</v>
      </c>
      <c r="B248" s="163">
        <v>0</v>
      </c>
      <c r="C248" s="161">
        <v>0</v>
      </c>
      <c r="D248" s="162" t="str">
        <f t="shared" si="30"/>
        <v/>
      </c>
      <c r="E248" s="163">
        <v>0</v>
      </c>
      <c r="F248" s="161">
        <v>0</v>
      </c>
      <c r="G248" s="164" t="str">
        <f t="shared" si="31"/>
        <v/>
      </c>
      <c r="H248" s="165" t="str">
        <f t="shared" si="38"/>
        <v/>
      </c>
      <c r="I248" s="165" t="str">
        <f t="shared" si="38"/>
        <v/>
      </c>
      <c r="J248" s="254" t="str">
        <f t="shared" si="33"/>
        <v/>
      </c>
      <c r="K248" s="163">
        <v>19</v>
      </c>
      <c r="L248" s="161">
        <v>8</v>
      </c>
      <c r="M248" s="259">
        <f t="shared" si="34"/>
        <v>0.42105263157894735</v>
      </c>
      <c r="N248" s="163">
        <v>0</v>
      </c>
      <c r="O248" s="161">
        <v>0</v>
      </c>
      <c r="P248" s="164" t="str">
        <f t="shared" si="35"/>
        <v/>
      </c>
      <c r="Q248" s="253" t="str">
        <f t="shared" si="39"/>
        <v/>
      </c>
      <c r="R248" s="253" t="str">
        <f t="shared" si="39"/>
        <v/>
      </c>
      <c r="S248" s="254" t="str">
        <f t="shared" si="37"/>
        <v/>
      </c>
    </row>
    <row r="249" spans="1:19" x14ac:dyDescent="0.25">
      <c r="A249" s="160" t="s">
        <v>396</v>
      </c>
      <c r="B249" s="163">
        <v>0</v>
      </c>
      <c r="C249" s="161">
        <v>0</v>
      </c>
      <c r="D249" s="162" t="str">
        <f t="shared" si="30"/>
        <v/>
      </c>
      <c r="E249" s="163">
        <v>19</v>
      </c>
      <c r="F249" s="161">
        <v>4</v>
      </c>
      <c r="G249" s="164">
        <f t="shared" si="31"/>
        <v>0.21052631578947367</v>
      </c>
      <c r="H249" s="165">
        <f t="shared" si="38"/>
        <v>-1</v>
      </c>
      <c r="I249" s="165">
        <f t="shared" si="38"/>
        <v>-1</v>
      </c>
      <c r="J249" s="254" t="str">
        <f t="shared" si="33"/>
        <v/>
      </c>
      <c r="K249" s="163">
        <v>19</v>
      </c>
      <c r="L249" s="161">
        <v>0</v>
      </c>
      <c r="M249" s="259">
        <f t="shared" si="34"/>
        <v>0</v>
      </c>
      <c r="N249" s="163">
        <v>38</v>
      </c>
      <c r="O249" s="161">
        <v>5</v>
      </c>
      <c r="P249" s="164">
        <f t="shared" si="35"/>
        <v>0.13157894736842105</v>
      </c>
      <c r="Q249" s="253">
        <f t="shared" si="39"/>
        <v>-0.5</v>
      </c>
      <c r="R249" s="253">
        <f t="shared" si="39"/>
        <v>-1</v>
      </c>
      <c r="S249" s="254">
        <f t="shared" si="37"/>
        <v>-0.13157894736842105</v>
      </c>
    </row>
    <row r="250" spans="1:19" x14ac:dyDescent="0.25">
      <c r="A250" s="160" t="s">
        <v>517</v>
      </c>
      <c r="B250" s="163">
        <v>0</v>
      </c>
      <c r="C250" s="161">
        <v>0</v>
      </c>
      <c r="D250" s="162" t="str">
        <f t="shared" si="30"/>
        <v/>
      </c>
      <c r="E250" s="163">
        <v>0</v>
      </c>
      <c r="F250" s="161">
        <v>0</v>
      </c>
      <c r="G250" s="164" t="str">
        <f t="shared" si="31"/>
        <v/>
      </c>
      <c r="H250" s="165" t="str">
        <f t="shared" si="38"/>
        <v/>
      </c>
      <c r="I250" s="165" t="str">
        <f t="shared" si="38"/>
        <v/>
      </c>
      <c r="J250" s="254" t="str">
        <f t="shared" si="33"/>
        <v/>
      </c>
      <c r="K250" s="163">
        <v>19</v>
      </c>
      <c r="L250" s="161">
        <v>1</v>
      </c>
      <c r="M250" s="259">
        <f t="shared" si="34"/>
        <v>5.2631578947368418E-2</v>
      </c>
      <c r="N250" s="163">
        <v>19</v>
      </c>
      <c r="O250" s="161">
        <v>18</v>
      </c>
      <c r="P250" s="164">
        <f t="shared" si="35"/>
        <v>0.94736842105263153</v>
      </c>
      <c r="Q250" s="253">
        <f t="shared" si="39"/>
        <v>0</v>
      </c>
      <c r="R250" s="253">
        <f t="shared" si="39"/>
        <v>-0.94444444444444442</v>
      </c>
      <c r="S250" s="254">
        <f t="shared" si="37"/>
        <v>-0.89473684210526305</v>
      </c>
    </row>
    <row r="251" spans="1:19" x14ac:dyDescent="0.25">
      <c r="A251" s="160" t="s">
        <v>397</v>
      </c>
      <c r="B251" s="163">
        <v>0</v>
      </c>
      <c r="C251" s="161">
        <v>0</v>
      </c>
      <c r="D251" s="162" t="str">
        <f t="shared" si="30"/>
        <v/>
      </c>
      <c r="E251" s="163">
        <v>0</v>
      </c>
      <c r="F251" s="161">
        <v>0</v>
      </c>
      <c r="G251" s="164" t="str">
        <f t="shared" si="31"/>
        <v/>
      </c>
      <c r="H251" s="165" t="str">
        <f t="shared" si="38"/>
        <v/>
      </c>
      <c r="I251" s="165" t="str">
        <f t="shared" si="38"/>
        <v/>
      </c>
      <c r="J251" s="254" t="str">
        <f t="shared" si="33"/>
        <v/>
      </c>
      <c r="K251" s="163">
        <v>155</v>
      </c>
      <c r="L251" s="161">
        <v>10</v>
      </c>
      <c r="M251" s="259">
        <f t="shared" si="34"/>
        <v>6.4516129032258063E-2</v>
      </c>
      <c r="N251" s="163">
        <v>420</v>
      </c>
      <c r="O251" s="161">
        <v>24</v>
      </c>
      <c r="P251" s="164">
        <f t="shared" si="35"/>
        <v>5.7142857142857141E-2</v>
      </c>
      <c r="Q251" s="253">
        <f t="shared" si="39"/>
        <v>-0.63095238095238093</v>
      </c>
      <c r="R251" s="253">
        <f t="shared" si="39"/>
        <v>-0.58333333333333326</v>
      </c>
      <c r="S251" s="254">
        <f t="shared" si="37"/>
        <v>7.3732718894009217E-3</v>
      </c>
    </row>
    <row r="252" spans="1:19" x14ac:dyDescent="0.25">
      <c r="A252" s="160" t="s">
        <v>518</v>
      </c>
      <c r="B252" s="163">
        <v>0</v>
      </c>
      <c r="C252" s="161">
        <v>0</v>
      </c>
      <c r="D252" s="162" t="str">
        <f t="shared" si="30"/>
        <v/>
      </c>
      <c r="E252" s="163">
        <v>0</v>
      </c>
      <c r="F252" s="161">
        <v>0</v>
      </c>
      <c r="G252" s="164" t="str">
        <f t="shared" si="31"/>
        <v/>
      </c>
      <c r="H252" s="165" t="str">
        <f t="shared" si="38"/>
        <v/>
      </c>
      <c r="I252" s="165" t="str">
        <f t="shared" si="38"/>
        <v/>
      </c>
      <c r="J252" s="254" t="str">
        <f t="shared" si="33"/>
        <v/>
      </c>
      <c r="K252" s="163">
        <v>10</v>
      </c>
      <c r="L252" s="161">
        <v>10</v>
      </c>
      <c r="M252" s="259">
        <f t="shared" si="34"/>
        <v>1</v>
      </c>
      <c r="N252" s="163">
        <v>19</v>
      </c>
      <c r="O252" s="161">
        <v>0</v>
      </c>
      <c r="P252" s="164">
        <f t="shared" si="35"/>
        <v>0</v>
      </c>
      <c r="Q252" s="253">
        <f t="shared" si="39"/>
        <v>-0.47368421052631582</v>
      </c>
      <c r="R252" s="253" t="str">
        <f t="shared" si="39"/>
        <v/>
      </c>
      <c r="S252" s="254">
        <f t="shared" si="37"/>
        <v>1</v>
      </c>
    </row>
    <row r="253" spans="1:19" x14ac:dyDescent="0.25">
      <c r="A253" s="160" t="s">
        <v>419</v>
      </c>
      <c r="B253" s="163">
        <v>0</v>
      </c>
      <c r="C253" s="161">
        <v>0</v>
      </c>
      <c r="D253" s="162" t="str">
        <f t="shared" si="30"/>
        <v/>
      </c>
      <c r="E253" s="163">
        <v>0</v>
      </c>
      <c r="F253" s="161">
        <v>0</v>
      </c>
      <c r="G253" s="164" t="str">
        <f t="shared" si="31"/>
        <v/>
      </c>
      <c r="H253" s="165" t="str">
        <f t="shared" si="38"/>
        <v/>
      </c>
      <c r="I253" s="165" t="str">
        <f t="shared" si="38"/>
        <v/>
      </c>
      <c r="J253" s="254" t="str">
        <f t="shared" si="33"/>
        <v/>
      </c>
      <c r="K253" s="163">
        <v>0</v>
      </c>
      <c r="L253" s="161">
        <v>0</v>
      </c>
      <c r="M253" s="259" t="str">
        <f t="shared" si="34"/>
        <v/>
      </c>
      <c r="N253" s="163">
        <v>19</v>
      </c>
      <c r="O253" s="161">
        <v>18</v>
      </c>
      <c r="P253" s="164">
        <f t="shared" si="35"/>
        <v>0.94736842105263153</v>
      </c>
      <c r="Q253" s="253">
        <f t="shared" si="39"/>
        <v>-1</v>
      </c>
      <c r="R253" s="253">
        <f t="shared" si="39"/>
        <v>-1</v>
      </c>
      <c r="S253" s="254" t="str">
        <f t="shared" si="37"/>
        <v/>
      </c>
    </row>
    <row r="254" spans="1:19" x14ac:dyDescent="0.25">
      <c r="A254" s="160" t="s">
        <v>335</v>
      </c>
      <c r="B254" s="163">
        <v>0</v>
      </c>
      <c r="C254" s="161">
        <v>0</v>
      </c>
      <c r="D254" s="162" t="str">
        <f t="shared" si="30"/>
        <v/>
      </c>
      <c r="E254" s="163">
        <v>0</v>
      </c>
      <c r="F254" s="161">
        <v>0</v>
      </c>
      <c r="G254" s="164" t="str">
        <f t="shared" si="31"/>
        <v/>
      </c>
      <c r="H254" s="165" t="str">
        <f t="shared" si="38"/>
        <v/>
      </c>
      <c r="I254" s="165" t="str">
        <f t="shared" si="38"/>
        <v/>
      </c>
      <c r="J254" s="254" t="str">
        <f t="shared" si="33"/>
        <v/>
      </c>
      <c r="K254" s="163">
        <v>38</v>
      </c>
      <c r="L254" s="161">
        <v>19</v>
      </c>
      <c r="M254" s="259">
        <f t="shared" si="34"/>
        <v>0.5</v>
      </c>
      <c r="N254" s="163">
        <v>0</v>
      </c>
      <c r="O254" s="161">
        <v>0</v>
      </c>
      <c r="P254" s="164" t="str">
        <f t="shared" si="35"/>
        <v/>
      </c>
      <c r="Q254" s="253" t="str">
        <f t="shared" si="39"/>
        <v/>
      </c>
      <c r="R254" s="253" t="str">
        <f t="shared" si="39"/>
        <v/>
      </c>
      <c r="S254" s="254" t="str">
        <f t="shared" si="37"/>
        <v/>
      </c>
    </row>
    <row r="255" spans="1:19" x14ac:dyDescent="0.25">
      <c r="A255" s="160" t="s">
        <v>336</v>
      </c>
      <c r="B255" s="163">
        <v>0</v>
      </c>
      <c r="C255" s="161">
        <v>0</v>
      </c>
      <c r="D255" s="162" t="str">
        <f t="shared" si="30"/>
        <v/>
      </c>
      <c r="E255" s="163">
        <v>760</v>
      </c>
      <c r="F255" s="161">
        <v>42</v>
      </c>
      <c r="G255" s="164">
        <f t="shared" si="31"/>
        <v>5.526315789473684E-2</v>
      </c>
      <c r="H255" s="165">
        <f t="shared" si="38"/>
        <v>-1</v>
      </c>
      <c r="I255" s="165">
        <f t="shared" si="38"/>
        <v>-1</v>
      </c>
      <c r="J255" s="254" t="str">
        <f t="shared" si="33"/>
        <v/>
      </c>
      <c r="K255" s="163">
        <v>570</v>
      </c>
      <c r="L255" s="161">
        <v>22</v>
      </c>
      <c r="M255" s="259">
        <f t="shared" si="34"/>
        <v>3.8596491228070177E-2</v>
      </c>
      <c r="N255" s="163">
        <v>931</v>
      </c>
      <c r="O255" s="161">
        <v>45</v>
      </c>
      <c r="P255" s="164">
        <f t="shared" si="35"/>
        <v>4.8335123523093451E-2</v>
      </c>
      <c r="Q255" s="253">
        <f t="shared" si="39"/>
        <v>-0.38775510204081631</v>
      </c>
      <c r="R255" s="253">
        <f t="shared" si="39"/>
        <v>-0.51111111111111107</v>
      </c>
      <c r="S255" s="254">
        <f t="shared" si="37"/>
        <v>-9.7386322950232737E-3</v>
      </c>
    </row>
    <row r="256" spans="1:19" x14ac:dyDescent="0.25">
      <c r="A256" s="160" t="s">
        <v>519</v>
      </c>
      <c r="B256" s="163">
        <v>0</v>
      </c>
      <c r="C256" s="161">
        <v>0</v>
      </c>
      <c r="D256" s="162" t="str">
        <f t="shared" si="30"/>
        <v/>
      </c>
      <c r="E256" s="163">
        <v>0</v>
      </c>
      <c r="F256" s="161">
        <v>0</v>
      </c>
      <c r="G256" s="164" t="str">
        <f t="shared" si="31"/>
        <v/>
      </c>
      <c r="H256" s="165" t="str">
        <f t="shared" si="38"/>
        <v/>
      </c>
      <c r="I256" s="165" t="str">
        <f t="shared" si="38"/>
        <v/>
      </c>
      <c r="J256" s="254" t="str">
        <f t="shared" si="33"/>
        <v/>
      </c>
      <c r="K256" s="163">
        <v>40</v>
      </c>
      <c r="L256" s="161">
        <v>8</v>
      </c>
      <c r="M256" s="259">
        <f t="shared" si="34"/>
        <v>0.2</v>
      </c>
      <c r="N256" s="163">
        <v>0</v>
      </c>
      <c r="O256" s="161">
        <v>0</v>
      </c>
      <c r="P256" s="164" t="str">
        <f t="shared" si="35"/>
        <v/>
      </c>
      <c r="Q256" s="253" t="str">
        <f t="shared" si="39"/>
        <v/>
      </c>
      <c r="R256" s="253" t="str">
        <f t="shared" si="39"/>
        <v/>
      </c>
      <c r="S256" s="254" t="str">
        <f t="shared" si="37"/>
        <v/>
      </c>
    </row>
    <row r="257" spans="1:19" x14ac:dyDescent="0.25">
      <c r="A257" s="160" t="s">
        <v>522</v>
      </c>
      <c r="B257" s="163">
        <v>0</v>
      </c>
      <c r="C257" s="161">
        <v>0</v>
      </c>
      <c r="D257" s="162" t="str">
        <f t="shared" ref="D257:D284" si="40">IFERROR(C257/B257,"")</f>
        <v/>
      </c>
      <c r="E257" s="163">
        <v>0</v>
      </c>
      <c r="F257" s="161">
        <v>0</v>
      </c>
      <c r="G257" s="164" t="str">
        <f t="shared" ref="G257:G284" si="41">IFERROR(F257/E257,"")</f>
        <v/>
      </c>
      <c r="H257" s="165" t="str">
        <f t="shared" si="38"/>
        <v/>
      </c>
      <c r="I257" s="165" t="str">
        <f t="shared" si="38"/>
        <v/>
      </c>
      <c r="J257" s="254" t="str">
        <f t="shared" ref="J257:J284" si="42">IFERROR(D257-G257,"")</f>
        <v/>
      </c>
      <c r="K257" s="163">
        <v>42</v>
      </c>
      <c r="L257" s="161">
        <v>6</v>
      </c>
      <c r="M257" s="259">
        <f t="shared" ref="M257:M284" si="43">IFERROR(L257/K257,"")</f>
        <v>0.14285714285714285</v>
      </c>
      <c r="N257" s="163">
        <v>0</v>
      </c>
      <c r="O257" s="161">
        <v>0</v>
      </c>
      <c r="P257" s="164" t="str">
        <f t="shared" ref="P257:P284" si="44">IFERROR(O257/N257,"")</f>
        <v/>
      </c>
      <c r="Q257" s="253" t="str">
        <f t="shared" si="39"/>
        <v/>
      </c>
      <c r="R257" s="253" t="str">
        <f t="shared" si="39"/>
        <v/>
      </c>
      <c r="S257" s="254" t="str">
        <f t="shared" ref="S257:S284" si="45">IFERROR(M257-P257,"")</f>
        <v/>
      </c>
    </row>
    <row r="258" spans="1:19" x14ac:dyDescent="0.25">
      <c r="A258" s="160" t="s">
        <v>523</v>
      </c>
      <c r="B258" s="163">
        <v>0</v>
      </c>
      <c r="C258" s="161">
        <v>0</v>
      </c>
      <c r="D258" s="162" t="str">
        <f t="shared" si="40"/>
        <v/>
      </c>
      <c r="E258" s="163">
        <v>0</v>
      </c>
      <c r="F258" s="161">
        <v>0</v>
      </c>
      <c r="G258" s="164" t="str">
        <f t="shared" si="41"/>
        <v/>
      </c>
      <c r="H258" s="165" t="str">
        <f t="shared" si="38"/>
        <v/>
      </c>
      <c r="I258" s="165" t="str">
        <f t="shared" si="38"/>
        <v/>
      </c>
      <c r="J258" s="254" t="str">
        <f t="shared" si="42"/>
        <v/>
      </c>
      <c r="K258" s="163">
        <v>38</v>
      </c>
      <c r="L258" s="161">
        <v>0</v>
      </c>
      <c r="M258" s="259">
        <f t="shared" si="43"/>
        <v>0</v>
      </c>
      <c r="N258" s="163">
        <v>0</v>
      </c>
      <c r="O258" s="161">
        <v>0</v>
      </c>
      <c r="P258" s="164" t="str">
        <f t="shared" si="44"/>
        <v/>
      </c>
      <c r="Q258" s="253" t="str">
        <f t="shared" si="39"/>
        <v/>
      </c>
      <c r="R258" s="253" t="str">
        <f t="shared" si="39"/>
        <v/>
      </c>
      <c r="S258" s="254" t="str">
        <f t="shared" si="45"/>
        <v/>
      </c>
    </row>
    <row r="259" spans="1:19" x14ac:dyDescent="0.25">
      <c r="A259" s="160" t="s">
        <v>524</v>
      </c>
      <c r="B259" s="163">
        <v>0</v>
      </c>
      <c r="C259" s="161">
        <v>0</v>
      </c>
      <c r="D259" s="162" t="str">
        <f t="shared" si="40"/>
        <v/>
      </c>
      <c r="E259" s="163">
        <v>0</v>
      </c>
      <c r="F259" s="161">
        <v>0</v>
      </c>
      <c r="G259" s="164" t="str">
        <f t="shared" si="41"/>
        <v/>
      </c>
      <c r="H259" s="165" t="str">
        <f t="shared" si="38"/>
        <v/>
      </c>
      <c r="I259" s="165" t="str">
        <f t="shared" si="38"/>
        <v/>
      </c>
      <c r="J259" s="254" t="str">
        <f t="shared" si="42"/>
        <v/>
      </c>
      <c r="K259" s="163">
        <v>38</v>
      </c>
      <c r="L259" s="161">
        <v>18</v>
      </c>
      <c r="M259" s="259">
        <f t="shared" si="43"/>
        <v>0.47368421052631576</v>
      </c>
      <c r="N259" s="163">
        <v>0</v>
      </c>
      <c r="O259" s="161">
        <v>0</v>
      </c>
      <c r="P259" s="164" t="str">
        <f t="shared" si="44"/>
        <v/>
      </c>
      <c r="Q259" s="253" t="str">
        <f t="shared" si="39"/>
        <v/>
      </c>
      <c r="R259" s="253" t="str">
        <f t="shared" si="39"/>
        <v/>
      </c>
      <c r="S259" s="254" t="str">
        <f t="shared" si="45"/>
        <v/>
      </c>
    </row>
    <row r="260" spans="1:19" x14ac:dyDescent="0.25">
      <c r="A260" s="160" t="s">
        <v>420</v>
      </c>
      <c r="B260" s="163">
        <v>0</v>
      </c>
      <c r="C260" s="161">
        <v>0</v>
      </c>
      <c r="D260" s="162" t="str">
        <f t="shared" si="40"/>
        <v/>
      </c>
      <c r="E260" s="163">
        <v>0</v>
      </c>
      <c r="F260" s="161">
        <v>0</v>
      </c>
      <c r="G260" s="164" t="str">
        <f t="shared" si="41"/>
        <v/>
      </c>
      <c r="H260" s="165" t="str">
        <f t="shared" si="38"/>
        <v/>
      </c>
      <c r="I260" s="165" t="str">
        <f t="shared" si="38"/>
        <v/>
      </c>
      <c r="J260" s="254" t="str">
        <f t="shared" si="42"/>
        <v/>
      </c>
      <c r="K260" s="163">
        <v>0</v>
      </c>
      <c r="L260" s="161">
        <v>0</v>
      </c>
      <c r="M260" s="259" t="str">
        <f t="shared" si="43"/>
        <v/>
      </c>
      <c r="N260" s="163">
        <v>114</v>
      </c>
      <c r="O260" s="161">
        <v>76</v>
      </c>
      <c r="P260" s="164">
        <f t="shared" si="44"/>
        <v>0.66666666666666663</v>
      </c>
      <c r="Q260" s="253">
        <f t="shared" si="39"/>
        <v>-1</v>
      </c>
      <c r="R260" s="253">
        <f t="shared" si="39"/>
        <v>-1</v>
      </c>
      <c r="S260" s="254" t="str">
        <f t="shared" si="45"/>
        <v/>
      </c>
    </row>
    <row r="261" spans="1:19" x14ac:dyDescent="0.25">
      <c r="A261" s="160" t="s">
        <v>525</v>
      </c>
      <c r="B261" s="163">
        <v>0</v>
      </c>
      <c r="C261" s="161">
        <v>0</v>
      </c>
      <c r="D261" s="162" t="str">
        <f t="shared" si="40"/>
        <v/>
      </c>
      <c r="E261" s="163">
        <v>19</v>
      </c>
      <c r="F261" s="161">
        <v>0</v>
      </c>
      <c r="G261" s="164">
        <f t="shared" si="41"/>
        <v>0</v>
      </c>
      <c r="H261" s="165">
        <f t="shared" si="38"/>
        <v>-1</v>
      </c>
      <c r="I261" s="165" t="str">
        <f t="shared" si="38"/>
        <v/>
      </c>
      <c r="J261" s="254" t="str">
        <f t="shared" si="42"/>
        <v/>
      </c>
      <c r="K261" s="163">
        <v>38</v>
      </c>
      <c r="L261" s="161">
        <v>0</v>
      </c>
      <c r="M261" s="259">
        <f t="shared" si="43"/>
        <v>0</v>
      </c>
      <c r="N261" s="163">
        <v>19</v>
      </c>
      <c r="O261" s="161">
        <v>0</v>
      </c>
      <c r="P261" s="164">
        <f t="shared" si="44"/>
        <v>0</v>
      </c>
      <c r="Q261" s="253">
        <f t="shared" si="39"/>
        <v>1</v>
      </c>
      <c r="R261" s="253" t="str">
        <f t="shared" si="39"/>
        <v/>
      </c>
      <c r="S261" s="254">
        <f t="shared" si="45"/>
        <v>0</v>
      </c>
    </row>
    <row r="262" spans="1:19" x14ac:dyDescent="0.25">
      <c r="A262" s="160" t="s">
        <v>526</v>
      </c>
      <c r="B262" s="163">
        <v>0</v>
      </c>
      <c r="C262" s="161">
        <v>0</v>
      </c>
      <c r="D262" s="162" t="str">
        <f t="shared" si="40"/>
        <v/>
      </c>
      <c r="E262" s="163">
        <v>0</v>
      </c>
      <c r="F262" s="161">
        <v>0</v>
      </c>
      <c r="G262" s="164" t="str">
        <f t="shared" si="41"/>
        <v/>
      </c>
      <c r="H262" s="165" t="str">
        <f t="shared" si="38"/>
        <v/>
      </c>
      <c r="I262" s="165" t="str">
        <f t="shared" si="38"/>
        <v/>
      </c>
      <c r="J262" s="254" t="str">
        <f t="shared" si="42"/>
        <v/>
      </c>
      <c r="K262" s="163">
        <v>19</v>
      </c>
      <c r="L262" s="161">
        <v>13</v>
      </c>
      <c r="M262" s="259">
        <f t="shared" si="43"/>
        <v>0.68421052631578949</v>
      </c>
      <c r="N262" s="163">
        <v>0</v>
      </c>
      <c r="O262" s="161">
        <v>0</v>
      </c>
      <c r="P262" s="164" t="str">
        <f t="shared" si="44"/>
        <v/>
      </c>
      <c r="Q262" s="253" t="str">
        <f t="shared" si="39"/>
        <v/>
      </c>
      <c r="R262" s="253" t="str">
        <f t="shared" si="39"/>
        <v/>
      </c>
      <c r="S262" s="254" t="str">
        <f t="shared" si="45"/>
        <v/>
      </c>
    </row>
    <row r="263" spans="1:19" x14ac:dyDescent="0.25">
      <c r="A263" s="160" t="s">
        <v>328</v>
      </c>
      <c r="B263" s="163">
        <v>0</v>
      </c>
      <c r="C263" s="161">
        <v>0</v>
      </c>
      <c r="D263" s="162" t="str">
        <f t="shared" si="40"/>
        <v/>
      </c>
      <c r="E263" s="163">
        <v>19</v>
      </c>
      <c r="F263" s="161">
        <v>17</v>
      </c>
      <c r="G263" s="164">
        <f t="shared" si="41"/>
        <v>0.89473684210526316</v>
      </c>
      <c r="H263" s="165">
        <f t="shared" si="38"/>
        <v>-1</v>
      </c>
      <c r="I263" s="165">
        <f t="shared" si="38"/>
        <v>-1</v>
      </c>
      <c r="J263" s="254" t="str">
        <f t="shared" si="42"/>
        <v/>
      </c>
      <c r="K263" s="163">
        <v>174</v>
      </c>
      <c r="L263" s="161">
        <v>58</v>
      </c>
      <c r="M263" s="259">
        <f t="shared" si="43"/>
        <v>0.33333333333333331</v>
      </c>
      <c r="N263" s="163">
        <v>269</v>
      </c>
      <c r="O263" s="161">
        <v>65</v>
      </c>
      <c r="P263" s="164">
        <f t="shared" si="44"/>
        <v>0.24163568773234201</v>
      </c>
      <c r="Q263" s="253">
        <f t="shared" si="39"/>
        <v>-0.35315985130111527</v>
      </c>
      <c r="R263" s="253">
        <f t="shared" si="39"/>
        <v>-0.10769230769230764</v>
      </c>
      <c r="S263" s="254">
        <f t="shared" si="45"/>
        <v>9.1697645600991307E-2</v>
      </c>
    </row>
    <row r="264" spans="1:19" x14ac:dyDescent="0.25">
      <c r="A264" s="160" t="s">
        <v>527</v>
      </c>
      <c r="B264" s="163">
        <v>0</v>
      </c>
      <c r="C264" s="161">
        <v>0</v>
      </c>
      <c r="D264" s="162" t="str">
        <f t="shared" si="40"/>
        <v/>
      </c>
      <c r="E264" s="163">
        <v>0</v>
      </c>
      <c r="F264" s="161">
        <v>0</v>
      </c>
      <c r="G264" s="164" t="str">
        <f t="shared" si="41"/>
        <v/>
      </c>
      <c r="H264" s="165" t="str">
        <f t="shared" si="38"/>
        <v/>
      </c>
      <c r="I264" s="165" t="str">
        <f t="shared" si="38"/>
        <v/>
      </c>
      <c r="J264" s="254" t="str">
        <f t="shared" si="42"/>
        <v/>
      </c>
      <c r="K264" s="163">
        <v>68</v>
      </c>
      <c r="L264" s="161">
        <v>0</v>
      </c>
      <c r="M264" s="259">
        <f t="shared" si="43"/>
        <v>0</v>
      </c>
      <c r="N264" s="163">
        <v>68</v>
      </c>
      <c r="O264" s="161">
        <v>0</v>
      </c>
      <c r="P264" s="164">
        <f t="shared" si="44"/>
        <v>0</v>
      </c>
      <c r="Q264" s="253">
        <f t="shared" si="39"/>
        <v>0</v>
      </c>
      <c r="R264" s="253" t="str">
        <f t="shared" si="39"/>
        <v/>
      </c>
      <c r="S264" s="254">
        <f t="shared" si="45"/>
        <v>0</v>
      </c>
    </row>
    <row r="265" spans="1:19" x14ac:dyDescent="0.25">
      <c r="A265" s="160" t="s">
        <v>421</v>
      </c>
      <c r="B265" s="163">
        <v>0</v>
      </c>
      <c r="C265" s="161">
        <v>0</v>
      </c>
      <c r="D265" s="162" t="str">
        <f t="shared" si="40"/>
        <v/>
      </c>
      <c r="E265" s="163">
        <v>38</v>
      </c>
      <c r="F265" s="161">
        <v>18</v>
      </c>
      <c r="G265" s="164">
        <f t="shared" si="41"/>
        <v>0.47368421052631576</v>
      </c>
      <c r="H265" s="165">
        <f t="shared" si="38"/>
        <v>-1</v>
      </c>
      <c r="I265" s="165">
        <f t="shared" si="38"/>
        <v>-1</v>
      </c>
      <c r="J265" s="254" t="str">
        <f t="shared" si="42"/>
        <v/>
      </c>
      <c r="K265" s="163">
        <v>0</v>
      </c>
      <c r="L265" s="161">
        <v>0</v>
      </c>
      <c r="M265" s="259" t="str">
        <f t="shared" si="43"/>
        <v/>
      </c>
      <c r="N265" s="163">
        <v>3574</v>
      </c>
      <c r="O265" s="161">
        <v>2709</v>
      </c>
      <c r="P265" s="164">
        <f t="shared" si="44"/>
        <v>0.75797425853385558</v>
      </c>
      <c r="Q265" s="253">
        <f t="shared" si="39"/>
        <v>-1</v>
      </c>
      <c r="R265" s="253">
        <f t="shared" si="39"/>
        <v>-1</v>
      </c>
      <c r="S265" s="254" t="str">
        <f t="shared" si="45"/>
        <v/>
      </c>
    </row>
    <row r="266" spans="1:19" x14ac:dyDescent="0.25">
      <c r="A266" s="160" t="s">
        <v>337</v>
      </c>
      <c r="B266" s="163">
        <v>0</v>
      </c>
      <c r="C266" s="161">
        <v>0</v>
      </c>
      <c r="D266" s="162" t="str">
        <f t="shared" si="40"/>
        <v/>
      </c>
      <c r="E266" s="163">
        <v>0</v>
      </c>
      <c r="F266" s="161">
        <v>0</v>
      </c>
      <c r="G266" s="164" t="str">
        <f t="shared" si="41"/>
        <v/>
      </c>
      <c r="H266" s="165" t="str">
        <f t="shared" si="38"/>
        <v/>
      </c>
      <c r="I266" s="165" t="str">
        <f t="shared" si="38"/>
        <v/>
      </c>
      <c r="J266" s="254" t="str">
        <f t="shared" si="42"/>
        <v/>
      </c>
      <c r="K266" s="163">
        <v>1002</v>
      </c>
      <c r="L266" s="161">
        <v>367</v>
      </c>
      <c r="M266" s="259">
        <f t="shared" si="43"/>
        <v>0.3662674650698603</v>
      </c>
      <c r="N266" s="163">
        <v>0</v>
      </c>
      <c r="O266" s="161">
        <v>0</v>
      </c>
      <c r="P266" s="164" t="str">
        <f t="shared" si="44"/>
        <v/>
      </c>
      <c r="Q266" s="253" t="str">
        <f t="shared" si="39"/>
        <v/>
      </c>
      <c r="R266" s="253" t="str">
        <f t="shared" si="39"/>
        <v/>
      </c>
      <c r="S266" s="254" t="str">
        <f t="shared" si="45"/>
        <v/>
      </c>
    </row>
    <row r="267" spans="1:19" x14ac:dyDescent="0.25">
      <c r="A267" s="160" t="s">
        <v>398</v>
      </c>
      <c r="B267" s="163">
        <v>0</v>
      </c>
      <c r="C267" s="161">
        <v>0</v>
      </c>
      <c r="D267" s="162" t="str">
        <f t="shared" si="40"/>
        <v/>
      </c>
      <c r="E267" s="163">
        <v>57</v>
      </c>
      <c r="F267" s="161">
        <v>45</v>
      </c>
      <c r="G267" s="164">
        <f t="shared" si="41"/>
        <v>0.78947368421052633</v>
      </c>
      <c r="H267" s="165">
        <f t="shared" ref="H267:I282" si="46">IFERROR(B267/E267-1,"")</f>
        <v>-1</v>
      </c>
      <c r="I267" s="165">
        <f t="shared" si="46"/>
        <v>-1</v>
      </c>
      <c r="J267" s="254" t="str">
        <f t="shared" si="42"/>
        <v/>
      </c>
      <c r="K267" s="163">
        <v>152</v>
      </c>
      <c r="L267" s="161">
        <v>51</v>
      </c>
      <c r="M267" s="259">
        <f t="shared" si="43"/>
        <v>0.33552631578947367</v>
      </c>
      <c r="N267" s="163">
        <v>163</v>
      </c>
      <c r="O267" s="161">
        <v>96</v>
      </c>
      <c r="P267" s="164">
        <f t="shared" si="44"/>
        <v>0.58895705521472397</v>
      </c>
      <c r="Q267" s="253">
        <f t="shared" ref="Q267:R282" si="47">IFERROR(K267/N267-1,"")</f>
        <v>-6.7484662576687171E-2</v>
      </c>
      <c r="R267" s="253">
        <f t="shared" si="47"/>
        <v>-0.46875</v>
      </c>
      <c r="S267" s="254">
        <f t="shared" si="45"/>
        <v>-0.2534307394252503</v>
      </c>
    </row>
    <row r="268" spans="1:19" x14ac:dyDescent="0.25">
      <c r="A268" s="160" t="s">
        <v>528</v>
      </c>
      <c r="B268" s="163">
        <v>0</v>
      </c>
      <c r="C268" s="161">
        <v>0</v>
      </c>
      <c r="D268" s="162" t="str">
        <f t="shared" si="40"/>
        <v/>
      </c>
      <c r="E268" s="163">
        <v>0</v>
      </c>
      <c r="F268" s="161">
        <v>0</v>
      </c>
      <c r="G268" s="164" t="str">
        <f t="shared" si="41"/>
        <v/>
      </c>
      <c r="H268" s="165" t="str">
        <f t="shared" si="46"/>
        <v/>
      </c>
      <c r="I268" s="165" t="str">
        <f t="shared" si="46"/>
        <v/>
      </c>
      <c r="J268" s="254" t="str">
        <f t="shared" si="42"/>
        <v/>
      </c>
      <c r="K268" s="163">
        <v>19</v>
      </c>
      <c r="L268" s="161">
        <v>13</v>
      </c>
      <c r="M268" s="259">
        <f t="shared" si="43"/>
        <v>0.68421052631578949</v>
      </c>
      <c r="N268" s="163">
        <v>38</v>
      </c>
      <c r="O268" s="161">
        <v>25</v>
      </c>
      <c r="P268" s="164">
        <f t="shared" si="44"/>
        <v>0.65789473684210531</v>
      </c>
      <c r="Q268" s="253">
        <f t="shared" si="47"/>
        <v>-0.5</v>
      </c>
      <c r="R268" s="253">
        <f t="shared" si="47"/>
        <v>-0.48</v>
      </c>
      <c r="S268" s="254">
        <f t="shared" si="45"/>
        <v>2.6315789473684181E-2</v>
      </c>
    </row>
    <row r="269" spans="1:19" x14ac:dyDescent="0.25">
      <c r="A269" s="160" t="s">
        <v>422</v>
      </c>
      <c r="B269" s="163">
        <v>0</v>
      </c>
      <c r="C269" s="161">
        <v>0</v>
      </c>
      <c r="D269" s="162" t="str">
        <f t="shared" si="40"/>
        <v/>
      </c>
      <c r="E269" s="163">
        <v>0</v>
      </c>
      <c r="F269" s="161">
        <v>0</v>
      </c>
      <c r="G269" s="164" t="str">
        <f t="shared" si="41"/>
        <v/>
      </c>
      <c r="H269" s="165" t="str">
        <f t="shared" si="46"/>
        <v/>
      </c>
      <c r="I269" s="165" t="str">
        <f t="shared" si="46"/>
        <v/>
      </c>
      <c r="J269" s="254" t="str">
        <f t="shared" si="42"/>
        <v/>
      </c>
      <c r="K269" s="163">
        <v>0</v>
      </c>
      <c r="L269" s="161">
        <v>0</v>
      </c>
      <c r="M269" s="259" t="str">
        <f t="shared" si="43"/>
        <v/>
      </c>
      <c r="N269" s="163">
        <v>76</v>
      </c>
      <c r="O269" s="161">
        <v>17</v>
      </c>
      <c r="P269" s="164">
        <f t="shared" si="44"/>
        <v>0.22368421052631579</v>
      </c>
      <c r="Q269" s="253">
        <f t="shared" si="47"/>
        <v>-1</v>
      </c>
      <c r="R269" s="253">
        <f t="shared" si="47"/>
        <v>-1</v>
      </c>
      <c r="S269" s="254" t="str">
        <f t="shared" si="45"/>
        <v/>
      </c>
    </row>
    <row r="270" spans="1:19" x14ac:dyDescent="0.25">
      <c r="A270" s="160" t="s">
        <v>529</v>
      </c>
      <c r="B270" s="163">
        <v>0</v>
      </c>
      <c r="C270" s="161">
        <v>0</v>
      </c>
      <c r="D270" s="162" t="str">
        <f t="shared" si="40"/>
        <v/>
      </c>
      <c r="E270" s="163">
        <v>19</v>
      </c>
      <c r="F270" s="161">
        <v>0</v>
      </c>
      <c r="G270" s="164">
        <f t="shared" si="41"/>
        <v>0</v>
      </c>
      <c r="H270" s="165">
        <f t="shared" si="46"/>
        <v>-1</v>
      </c>
      <c r="I270" s="165" t="str">
        <f t="shared" si="46"/>
        <v/>
      </c>
      <c r="J270" s="254" t="str">
        <f t="shared" si="42"/>
        <v/>
      </c>
      <c r="K270" s="163">
        <v>38</v>
      </c>
      <c r="L270" s="161">
        <v>0</v>
      </c>
      <c r="M270" s="259">
        <f t="shared" si="43"/>
        <v>0</v>
      </c>
      <c r="N270" s="163">
        <v>133</v>
      </c>
      <c r="O270" s="161">
        <v>0</v>
      </c>
      <c r="P270" s="164">
        <f t="shared" si="44"/>
        <v>0</v>
      </c>
      <c r="Q270" s="253">
        <f t="shared" si="47"/>
        <v>-0.7142857142857143</v>
      </c>
      <c r="R270" s="253" t="str">
        <f t="shared" si="47"/>
        <v/>
      </c>
      <c r="S270" s="254">
        <f t="shared" si="45"/>
        <v>0</v>
      </c>
    </row>
    <row r="271" spans="1:19" x14ac:dyDescent="0.25">
      <c r="A271" s="160" t="s">
        <v>604</v>
      </c>
      <c r="B271" s="163">
        <v>0</v>
      </c>
      <c r="C271" s="161">
        <v>0</v>
      </c>
      <c r="D271" s="162" t="str">
        <f t="shared" si="40"/>
        <v/>
      </c>
      <c r="E271" s="163">
        <v>0</v>
      </c>
      <c r="F271" s="161">
        <v>0</v>
      </c>
      <c r="G271" s="164" t="str">
        <f t="shared" si="41"/>
        <v/>
      </c>
      <c r="H271" s="165" t="str">
        <f t="shared" si="46"/>
        <v/>
      </c>
      <c r="I271" s="165" t="str">
        <f t="shared" si="46"/>
        <v/>
      </c>
      <c r="J271" s="254" t="str">
        <f t="shared" si="42"/>
        <v/>
      </c>
      <c r="K271" s="163">
        <v>19</v>
      </c>
      <c r="L271" s="161">
        <v>12</v>
      </c>
      <c r="M271" s="259">
        <f t="shared" si="43"/>
        <v>0.63157894736842102</v>
      </c>
      <c r="N271" s="163">
        <v>0</v>
      </c>
      <c r="O271" s="161">
        <v>0</v>
      </c>
      <c r="P271" s="164" t="str">
        <f t="shared" si="44"/>
        <v/>
      </c>
      <c r="Q271" s="253" t="str">
        <f t="shared" si="47"/>
        <v/>
      </c>
      <c r="R271" s="253" t="str">
        <f t="shared" si="47"/>
        <v/>
      </c>
      <c r="S271" s="254" t="str">
        <f t="shared" si="45"/>
        <v/>
      </c>
    </row>
    <row r="272" spans="1:19" x14ac:dyDescent="0.25">
      <c r="A272" s="160" t="s">
        <v>530</v>
      </c>
      <c r="B272" s="163">
        <v>0</v>
      </c>
      <c r="C272" s="161">
        <v>0</v>
      </c>
      <c r="D272" s="162" t="str">
        <f t="shared" si="40"/>
        <v/>
      </c>
      <c r="E272" s="163">
        <v>0</v>
      </c>
      <c r="F272" s="161">
        <v>0</v>
      </c>
      <c r="G272" s="164" t="str">
        <f t="shared" si="41"/>
        <v/>
      </c>
      <c r="H272" s="165" t="str">
        <f t="shared" si="46"/>
        <v/>
      </c>
      <c r="I272" s="165" t="str">
        <f t="shared" si="46"/>
        <v/>
      </c>
      <c r="J272" s="254" t="str">
        <f t="shared" si="42"/>
        <v/>
      </c>
      <c r="K272" s="163">
        <v>19</v>
      </c>
      <c r="L272" s="161">
        <v>13</v>
      </c>
      <c r="M272" s="259">
        <f t="shared" si="43"/>
        <v>0.68421052631578949</v>
      </c>
      <c r="N272" s="163">
        <v>0</v>
      </c>
      <c r="O272" s="161">
        <v>0</v>
      </c>
      <c r="P272" s="164" t="str">
        <f t="shared" si="44"/>
        <v/>
      </c>
      <c r="Q272" s="253" t="str">
        <f t="shared" si="47"/>
        <v/>
      </c>
      <c r="R272" s="253" t="str">
        <f t="shared" si="47"/>
        <v/>
      </c>
      <c r="S272" s="254" t="str">
        <f t="shared" si="45"/>
        <v/>
      </c>
    </row>
    <row r="273" spans="1:19" x14ac:dyDescent="0.25">
      <c r="A273" s="160" t="s">
        <v>531</v>
      </c>
      <c r="B273" s="163">
        <v>0</v>
      </c>
      <c r="C273" s="161">
        <v>0</v>
      </c>
      <c r="D273" s="162" t="str">
        <f t="shared" si="40"/>
        <v/>
      </c>
      <c r="E273" s="163">
        <v>0</v>
      </c>
      <c r="F273" s="161">
        <v>0</v>
      </c>
      <c r="G273" s="164" t="str">
        <f t="shared" si="41"/>
        <v/>
      </c>
      <c r="H273" s="165" t="str">
        <f t="shared" si="46"/>
        <v/>
      </c>
      <c r="I273" s="165" t="str">
        <f t="shared" si="46"/>
        <v/>
      </c>
      <c r="J273" s="254" t="str">
        <f t="shared" si="42"/>
        <v/>
      </c>
      <c r="K273" s="163">
        <v>0</v>
      </c>
      <c r="L273" s="161">
        <v>0</v>
      </c>
      <c r="M273" s="259" t="str">
        <f t="shared" si="43"/>
        <v/>
      </c>
      <c r="N273" s="163">
        <v>16</v>
      </c>
      <c r="O273" s="161">
        <v>0</v>
      </c>
      <c r="P273" s="164">
        <f t="shared" si="44"/>
        <v>0</v>
      </c>
      <c r="Q273" s="253">
        <f t="shared" si="47"/>
        <v>-1</v>
      </c>
      <c r="R273" s="253" t="str">
        <f t="shared" si="47"/>
        <v/>
      </c>
      <c r="S273" s="254" t="str">
        <f t="shared" si="45"/>
        <v/>
      </c>
    </row>
    <row r="274" spans="1:19" x14ac:dyDescent="0.25">
      <c r="A274" s="160" t="s">
        <v>608</v>
      </c>
      <c r="B274" s="163">
        <v>0</v>
      </c>
      <c r="C274" s="161">
        <v>0</v>
      </c>
      <c r="D274" s="162" t="str">
        <f t="shared" si="40"/>
        <v/>
      </c>
      <c r="E274" s="163">
        <v>0</v>
      </c>
      <c r="F274" s="161">
        <v>0</v>
      </c>
      <c r="G274" s="164" t="str">
        <f t="shared" si="41"/>
        <v/>
      </c>
      <c r="H274" s="165" t="str">
        <f t="shared" si="46"/>
        <v/>
      </c>
      <c r="I274" s="165" t="str">
        <f t="shared" si="46"/>
        <v/>
      </c>
      <c r="J274" s="254" t="str">
        <f t="shared" si="42"/>
        <v/>
      </c>
      <c r="K274" s="163">
        <v>0</v>
      </c>
      <c r="L274" s="161">
        <v>0</v>
      </c>
      <c r="M274" s="259" t="str">
        <f t="shared" si="43"/>
        <v/>
      </c>
      <c r="N274" s="163">
        <v>19</v>
      </c>
      <c r="O274" s="161">
        <v>11</v>
      </c>
      <c r="P274" s="164">
        <f t="shared" si="44"/>
        <v>0.57894736842105265</v>
      </c>
      <c r="Q274" s="253">
        <f t="shared" si="47"/>
        <v>-1</v>
      </c>
      <c r="R274" s="253">
        <f t="shared" si="47"/>
        <v>-1</v>
      </c>
      <c r="S274" s="254" t="str">
        <f t="shared" si="45"/>
        <v/>
      </c>
    </row>
    <row r="275" spans="1:19" x14ac:dyDescent="0.25">
      <c r="A275" s="160" t="s">
        <v>532</v>
      </c>
      <c r="B275" s="163">
        <v>0</v>
      </c>
      <c r="C275" s="161">
        <v>0</v>
      </c>
      <c r="D275" s="162" t="str">
        <f t="shared" si="40"/>
        <v/>
      </c>
      <c r="E275" s="163">
        <v>0</v>
      </c>
      <c r="F275" s="161">
        <v>0</v>
      </c>
      <c r="G275" s="164" t="str">
        <f t="shared" si="41"/>
        <v/>
      </c>
      <c r="H275" s="165" t="str">
        <f t="shared" si="46"/>
        <v/>
      </c>
      <c r="I275" s="165" t="str">
        <f t="shared" si="46"/>
        <v/>
      </c>
      <c r="J275" s="254" t="str">
        <f t="shared" si="42"/>
        <v/>
      </c>
      <c r="K275" s="163">
        <v>0</v>
      </c>
      <c r="L275" s="161">
        <v>0</v>
      </c>
      <c r="M275" s="259" t="str">
        <f t="shared" si="43"/>
        <v/>
      </c>
      <c r="N275" s="163">
        <v>19</v>
      </c>
      <c r="O275" s="161">
        <v>0</v>
      </c>
      <c r="P275" s="164">
        <f t="shared" si="44"/>
        <v>0</v>
      </c>
      <c r="Q275" s="253">
        <f t="shared" si="47"/>
        <v>-1</v>
      </c>
      <c r="R275" s="253" t="str">
        <f t="shared" si="47"/>
        <v/>
      </c>
      <c r="S275" s="254" t="str">
        <f t="shared" si="45"/>
        <v/>
      </c>
    </row>
    <row r="276" spans="1:19" x14ac:dyDescent="0.25">
      <c r="A276" s="160" t="s">
        <v>533</v>
      </c>
      <c r="B276" s="163">
        <v>0</v>
      </c>
      <c r="C276" s="161">
        <v>0</v>
      </c>
      <c r="D276" s="162" t="str">
        <f t="shared" si="40"/>
        <v/>
      </c>
      <c r="E276" s="163">
        <v>0</v>
      </c>
      <c r="F276" s="161">
        <v>0</v>
      </c>
      <c r="G276" s="164" t="str">
        <f t="shared" si="41"/>
        <v/>
      </c>
      <c r="H276" s="165" t="str">
        <f t="shared" si="46"/>
        <v/>
      </c>
      <c r="I276" s="165" t="str">
        <f t="shared" si="46"/>
        <v/>
      </c>
      <c r="J276" s="254" t="str">
        <f t="shared" si="42"/>
        <v/>
      </c>
      <c r="K276" s="163">
        <v>0</v>
      </c>
      <c r="L276" s="161">
        <v>0</v>
      </c>
      <c r="M276" s="259" t="str">
        <f t="shared" si="43"/>
        <v/>
      </c>
      <c r="N276" s="163">
        <v>122</v>
      </c>
      <c r="O276" s="161">
        <v>98</v>
      </c>
      <c r="P276" s="164">
        <f t="shared" si="44"/>
        <v>0.80327868852459017</v>
      </c>
      <c r="Q276" s="253">
        <f t="shared" si="47"/>
        <v>-1</v>
      </c>
      <c r="R276" s="253">
        <f t="shared" si="47"/>
        <v>-1</v>
      </c>
      <c r="S276" s="254" t="str">
        <f t="shared" si="45"/>
        <v/>
      </c>
    </row>
    <row r="277" spans="1:19" x14ac:dyDescent="0.25">
      <c r="A277" s="160" t="s">
        <v>534</v>
      </c>
      <c r="B277" s="163">
        <v>0</v>
      </c>
      <c r="C277" s="161">
        <v>0</v>
      </c>
      <c r="D277" s="162" t="str">
        <f t="shared" si="40"/>
        <v/>
      </c>
      <c r="E277" s="163">
        <v>0</v>
      </c>
      <c r="F277" s="161">
        <v>0</v>
      </c>
      <c r="G277" s="164" t="str">
        <f t="shared" si="41"/>
        <v/>
      </c>
      <c r="H277" s="165" t="str">
        <f t="shared" si="46"/>
        <v/>
      </c>
      <c r="I277" s="165" t="str">
        <f t="shared" si="46"/>
        <v/>
      </c>
      <c r="J277" s="254" t="str">
        <f t="shared" si="42"/>
        <v/>
      </c>
      <c r="K277" s="163">
        <v>0</v>
      </c>
      <c r="L277" s="161">
        <v>0</v>
      </c>
      <c r="M277" s="259" t="str">
        <f t="shared" si="43"/>
        <v/>
      </c>
      <c r="N277" s="163">
        <v>57</v>
      </c>
      <c r="O277" s="161">
        <v>37</v>
      </c>
      <c r="P277" s="164">
        <f t="shared" si="44"/>
        <v>0.64912280701754388</v>
      </c>
      <c r="Q277" s="253">
        <f t="shared" si="47"/>
        <v>-1</v>
      </c>
      <c r="R277" s="253">
        <f t="shared" si="47"/>
        <v>-1</v>
      </c>
      <c r="S277" s="254" t="str">
        <f t="shared" si="45"/>
        <v/>
      </c>
    </row>
    <row r="278" spans="1:19" x14ac:dyDescent="0.25">
      <c r="A278" s="160" t="s">
        <v>339</v>
      </c>
      <c r="B278" s="163">
        <v>0</v>
      </c>
      <c r="C278" s="161">
        <v>0</v>
      </c>
      <c r="D278" s="162" t="str">
        <f t="shared" si="40"/>
        <v/>
      </c>
      <c r="E278" s="163">
        <v>0</v>
      </c>
      <c r="F278" s="161">
        <v>0</v>
      </c>
      <c r="G278" s="164" t="str">
        <f t="shared" si="41"/>
        <v/>
      </c>
      <c r="H278" s="165" t="str">
        <f t="shared" si="46"/>
        <v/>
      </c>
      <c r="I278" s="165" t="str">
        <f t="shared" si="46"/>
        <v/>
      </c>
      <c r="J278" s="254" t="str">
        <f t="shared" si="42"/>
        <v/>
      </c>
      <c r="K278" s="163">
        <v>38</v>
      </c>
      <c r="L278" s="161">
        <v>17</v>
      </c>
      <c r="M278" s="259">
        <f t="shared" si="43"/>
        <v>0.44736842105263158</v>
      </c>
      <c r="N278" s="163">
        <v>38</v>
      </c>
      <c r="O278" s="161">
        <v>0</v>
      </c>
      <c r="P278" s="164">
        <f t="shared" si="44"/>
        <v>0</v>
      </c>
      <c r="Q278" s="253">
        <f t="shared" si="47"/>
        <v>0</v>
      </c>
      <c r="R278" s="253" t="str">
        <f t="shared" si="47"/>
        <v/>
      </c>
      <c r="S278" s="254">
        <f t="shared" si="45"/>
        <v>0.44736842105263158</v>
      </c>
    </row>
    <row r="279" spans="1:19" x14ac:dyDescent="0.25">
      <c r="A279" s="160" t="s">
        <v>535</v>
      </c>
      <c r="B279" s="163">
        <v>0</v>
      </c>
      <c r="C279" s="161">
        <v>0</v>
      </c>
      <c r="D279" s="162" t="str">
        <f t="shared" si="40"/>
        <v/>
      </c>
      <c r="E279" s="163">
        <v>0</v>
      </c>
      <c r="F279" s="161">
        <v>0</v>
      </c>
      <c r="G279" s="164" t="str">
        <f t="shared" si="41"/>
        <v/>
      </c>
      <c r="H279" s="165" t="str">
        <f t="shared" si="46"/>
        <v/>
      </c>
      <c r="I279" s="165" t="str">
        <f t="shared" si="46"/>
        <v/>
      </c>
      <c r="J279" s="254" t="str">
        <f t="shared" si="42"/>
        <v/>
      </c>
      <c r="K279" s="163">
        <v>0</v>
      </c>
      <c r="L279" s="161">
        <v>0</v>
      </c>
      <c r="M279" s="259" t="str">
        <f t="shared" si="43"/>
        <v/>
      </c>
      <c r="N279" s="163">
        <v>1302</v>
      </c>
      <c r="O279" s="161">
        <v>772</v>
      </c>
      <c r="P279" s="164">
        <f t="shared" si="44"/>
        <v>0.5929339477726574</v>
      </c>
      <c r="Q279" s="253">
        <f t="shared" si="47"/>
        <v>-1</v>
      </c>
      <c r="R279" s="253">
        <f t="shared" si="47"/>
        <v>-1</v>
      </c>
      <c r="S279" s="254" t="str">
        <f t="shared" si="45"/>
        <v/>
      </c>
    </row>
    <row r="280" spans="1:19" x14ac:dyDescent="0.25">
      <c r="A280" s="160" t="s">
        <v>423</v>
      </c>
      <c r="B280" s="163">
        <v>0</v>
      </c>
      <c r="C280" s="161">
        <v>0</v>
      </c>
      <c r="D280" s="162" t="str">
        <f t="shared" si="40"/>
        <v/>
      </c>
      <c r="E280" s="163">
        <v>0</v>
      </c>
      <c r="F280" s="161">
        <v>0</v>
      </c>
      <c r="G280" s="164" t="str">
        <f t="shared" si="41"/>
        <v/>
      </c>
      <c r="H280" s="165" t="str">
        <f t="shared" si="46"/>
        <v/>
      </c>
      <c r="I280" s="165" t="str">
        <f t="shared" si="46"/>
        <v/>
      </c>
      <c r="J280" s="254" t="str">
        <f t="shared" si="42"/>
        <v/>
      </c>
      <c r="K280" s="163">
        <v>0</v>
      </c>
      <c r="L280" s="161">
        <v>0</v>
      </c>
      <c r="M280" s="259" t="str">
        <f t="shared" si="43"/>
        <v/>
      </c>
      <c r="N280" s="163">
        <v>2</v>
      </c>
      <c r="O280" s="161">
        <v>2</v>
      </c>
      <c r="P280" s="164">
        <f t="shared" si="44"/>
        <v>1</v>
      </c>
      <c r="Q280" s="253">
        <f t="shared" si="47"/>
        <v>-1</v>
      </c>
      <c r="R280" s="253">
        <f t="shared" si="47"/>
        <v>-1</v>
      </c>
      <c r="S280" s="254" t="str">
        <f t="shared" si="45"/>
        <v/>
      </c>
    </row>
    <row r="281" spans="1:19" x14ac:dyDescent="0.25">
      <c r="A281" s="160" t="s">
        <v>538</v>
      </c>
      <c r="B281" s="163">
        <v>0</v>
      </c>
      <c r="C281" s="161">
        <v>0</v>
      </c>
      <c r="D281" s="162" t="str">
        <f t="shared" si="40"/>
        <v/>
      </c>
      <c r="E281" s="163">
        <v>0</v>
      </c>
      <c r="F281" s="161">
        <v>0</v>
      </c>
      <c r="G281" s="164" t="str">
        <f t="shared" si="41"/>
        <v/>
      </c>
      <c r="H281" s="165" t="str">
        <f t="shared" si="46"/>
        <v/>
      </c>
      <c r="I281" s="165" t="str">
        <f t="shared" si="46"/>
        <v/>
      </c>
      <c r="J281" s="254" t="str">
        <f t="shared" si="42"/>
        <v/>
      </c>
      <c r="K281" s="163">
        <v>19</v>
      </c>
      <c r="L281" s="161">
        <v>1</v>
      </c>
      <c r="M281" s="259">
        <f t="shared" si="43"/>
        <v>5.2631578947368418E-2</v>
      </c>
      <c r="N281" s="163">
        <v>19</v>
      </c>
      <c r="O281" s="161">
        <v>6</v>
      </c>
      <c r="P281" s="164">
        <f t="shared" si="44"/>
        <v>0.31578947368421051</v>
      </c>
      <c r="Q281" s="253">
        <f t="shared" si="47"/>
        <v>0</v>
      </c>
      <c r="R281" s="253">
        <f t="shared" si="47"/>
        <v>-0.83333333333333337</v>
      </c>
      <c r="S281" s="254">
        <f t="shared" si="45"/>
        <v>-0.26315789473684209</v>
      </c>
    </row>
    <row r="282" spans="1:19" x14ac:dyDescent="0.25">
      <c r="A282" s="160" t="s">
        <v>330</v>
      </c>
      <c r="B282" s="163">
        <v>0</v>
      </c>
      <c r="C282" s="161">
        <v>0</v>
      </c>
      <c r="D282" s="162" t="str">
        <f t="shared" si="40"/>
        <v/>
      </c>
      <c r="E282" s="163">
        <v>152</v>
      </c>
      <c r="F282" s="161">
        <v>96</v>
      </c>
      <c r="G282" s="164">
        <f t="shared" si="41"/>
        <v>0.63157894736842102</v>
      </c>
      <c r="H282" s="165">
        <f t="shared" si="46"/>
        <v>-1</v>
      </c>
      <c r="I282" s="165">
        <f t="shared" si="46"/>
        <v>-1</v>
      </c>
      <c r="J282" s="254" t="str">
        <f t="shared" si="42"/>
        <v/>
      </c>
      <c r="K282" s="163">
        <v>570</v>
      </c>
      <c r="L282" s="161">
        <v>302</v>
      </c>
      <c r="M282" s="259">
        <f t="shared" si="43"/>
        <v>0.52982456140350875</v>
      </c>
      <c r="N282" s="163">
        <v>741</v>
      </c>
      <c r="O282" s="161">
        <v>397</v>
      </c>
      <c r="P282" s="164">
        <f t="shared" si="44"/>
        <v>0.53576248313090413</v>
      </c>
      <c r="Q282" s="253">
        <f t="shared" si="47"/>
        <v>-0.23076923076923073</v>
      </c>
      <c r="R282" s="253">
        <f t="shared" si="47"/>
        <v>-0.23929471032745597</v>
      </c>
      <c r="S282" s="254">
        <f t="shared" si="45"/>
        <v>-5.9379217273953788E-3</v>
      </c>
    </row>
    <row r="283" spans="1:19" x14ac:dyDescent="0.25">
      <c r="A283" s="160" t="s">
        <v>539</v>
      </c>
      <c r="B283" s="163">
        <v>0</v>
      </c>
      <c r="C283" s="161">
        <v>0</v>
      </c>
      <c r="D283" s="162" t="str">
        <f t="shared" si="40"/>
        <v/>
      </c>
      <c r="E283" s="163">
        <v>0</v>
      </c>
      <c r="F283" s="161">
        <v>0</v>
      </c>
      <c r="G283" s="164" t="str">
        <f t="shared" si="41"/>
        <v/>
      </c>
      <c r="H283" s="165" t="str">
        <f t="shared" ref="H283:I284" si="48">IFERROR(B283/E283-1,"")</f>
        <v/>
      </c>
      <c r="I283" s="165" t="str">
        <f t="shared" si="48"/>
        <v/>
      </c>
      <c r="J283" s="254" t="str">
        <f t="shared" si="42"/>
        <v/>
      </c>
      <c r="K283" s="163">
        <v>0</v>
      </c>
      <c r="L283" s="161">
        <v>0</v>
      </c>
      <c r="M283" s="259" t="str">
        <f t="shared" si="43"/>
        <v/>
      </c>
      <c r="N283" s="163">
        <v>38</v>
      </c>
      <c r="O283" s="161">
        <v>2</v>
      </c>
      <c r="P283" s="164">
        <f t="shared" si="44"/>
        <v>5.2631578947368418E-2</v>
      </c>
      <c r="Q283" s="253">
        <f t="shared" ref="Q283:R284" si="49">IFERROR(K283/N283-1,"")</f>
        <v>-1</v>
      </c>
      <c r="R283" s="253">
        <f t="shared" si="49"/>
        <v>-1</v>
      </c>
      <c r="S283" s="254" t="str">
        <f t="shared" si="45"/>
        <v/>
      </c>
    </row>
    <row r="284" spans="1:19" ht="15.75" thickBot="1" x14ac:dyDescent="0.3">
      <c r="A284" s="166" t="s">
        <v>347</v>
      </c>
      <c r="B284" s="168">
        <v>0</v>
      </c>
      <c r="C284" s="190">
        <v>0</v>
      </c>
      <c r="D284" s="167" t="str">
        <f t="shared" si="40"/>
        <v/>
      </c>
      <c r="E284" s="168">
        <v>0</v>
      </c>
      <c r="F284" s="190">
        <v>0</v>
      </c>
      <c r="G284" s="249" t="str">
        <f t="shared" si="41"/>
        <v/>
      </c>
      <c r="H284" s="250" t="str">
        <f t="shared" si="48"/>
        <v/>
      </c>
      <c r="I284" s="250" t="str">
        <f t="shared" si="48"/>
        <v/>
      </c>
      <c r="J284" s="256" t="str">
        <f t="shared" si="42"/>
        <v/>
      </c>
      <c r="K284" s="168">
        <v>38</v>
      </c>
      <c r="L284" s="190">
        <v>13</v>
      </c>
      <c r="M284" s="260">
        <f t="shared" si="43"/>
        <v>0.34210526315789475</v>
      </c>
      <c r="N284" s="168">
        <v>0</v>
      </c>
      <c r="O284" s="190">
        <v>0</v>
      </c>
      <c r="P284" s="249" t="str">
        <f t="shared" si="44"/>
        <v/>
      </c>
      <c r="Q284" s="255" t="str">
        <f t="shared" si="49"/>
        <v/>
      </c>
      <c r="R284" s="255" t="str">
        <f t="shared" si="49"/>
        <v/>
      </c>
      <c r="S284" s="256" t="str">
        <f t="shared" si="45"/>
        <v/>
      </c>
    </row>
    <row r="285" spans="1:19" ht="15.75" thickTop="1" x14ac:dyDescent="0.25">
      <c r="D285" s="109"/>
      <c r="G285" s="109"/>
      <c r="H285" s="109"/>
      <c r="I285" s="109"/>
    </row>
    <row r="286" spans="1:19" x14ac:dyDescent="0.25">
      <c r="D286" s="109"/>
      <c r="G286" s="109"/>
      <c r="H286" s="109"/>
      <c r="I286" s="109"/>
    </row>
    <row r="287" spans="1:19" x14ac:dyDescent="0.25">
      <c r="D287" s="109"/>
      <c r="G287" s="109"/>
      <c r="H287" s="109"/>
      <c r="I287" s="109"/>
    </row>
    <row r="288" spans="1:19" x14ac:dyDescent="0.25">
      <c r="D288" s="109"/>
      <c r="G288" s="109"/>
      <c r="H288" s="109"/>
      <c r="I288" s="109"/>
    </row>
    <row r="289" spans="4:9" x14ac:dyDescent="0.25">
      <c r="D289" s="109"/>
      <c r="G289" s="109"/>
      <c r="H289" s="109"/>
      <c r="I289" s="109"/>
    </row>
    <row r="290" spans="4:9" x14ac:dyDescent="0.25">
      <c r="D290" s="109"/>
      <c r="G290" s="109"/>
      <c r="H290" s="109"/>
      <c r="I290" s="109"/>
    </row>
    <row r="291" spans="4:9" x14ac:dyDescent="0.25">
      <c r="D291" s="109"/>
      <c r="G291" s="109"/>
      <c r="H291" s="109"/>
      <c r="I291" s="109"/>
    </row>
    <row r="292" spans="4:9" x14ac:dyDescent="0.25">
      <c r="D292" s="109"/>
      <c r="G292" s="109"/>
      <c r="H292" s="109"/>
      <c r="I292" s="109"/>
    </row>
    <row r="293" spans="4:9" x14ac:dyDescent="0.25">
      <c r="D293" s="109"/>
      <c r="G293" s="109"/>
      <c r="H293" s="109"/>
      <c r="I293" s="109"/>
    </row>
    <row r="294" spans="4:9" x14ac:dyDescent="0.25">
      <c r="D294" s="109"/>
      <c r="G294" s="109"/>
      <c r="H294" s="109"/>
      <c r="I294" s="109"/>
    </row>
    <row r="295" spans="4:9" x14ac:dyDescent="0.25">
      <c r="D295" s="109"/>
      <c r="G295" s="109"/>
      <c r="H295" s="109"/>
      <c r="I295" s="109"/>
    </row>
    <row r="296" spans="4:9" x14ac:dyDescent="0.25">
      <c r="D296" s="109"/>
      <c r="G296" s="109"/>
      <c r="H296" s="109"/>
      <c r="I296" s="109"/>
    </row>
    <row r="297" spans="4:9" x14ac:dyDescent="0.25">
      <c r="D297" s="109"/>
      <c r="G297" s="109"/>
      <c r="H297" s="109"/>
      <c r="I297" s="109"/>
    </row>
    <row r="298" spans="4:9" x14ac:dyDescent="0.25">
      <c r="D298" s="109"/>
      <c r="G298" s="109"/>
      <c r="H298" s="109"/>
      <c r="I298" s="109"/>
    </row>
    <row r="299" spans="4:9" x14ac:dyDescent="0.25">
      <c r="D299" s="109"/>
      <c r="G299" s="109"/>
      <c r="H299" s="109"/>
      <c r="I299" s="109"/>
    </row>
    <row r="300" spans="4:9" x14ac:dyDescent="0.25">
      <c r="D300" s="109"/>
      <c r="G300" s="109"/>
      <c r="H300" s="109"/>
      <c r="I300" s="109"/>
    </row>
    <row r="301" spans="4:9" x14ac:dyDescent="0.25">
      <c r="D301" s="109"/>
      <c r="G301" s="109"/>
      <c r="H301" s="109"/>
      <c r="I301" s="109"/>
    </row>
    <row r="302" spans="4:9" x14ac:dyDescent="0.25">
      <c r="D302" s="109"/>
      <c r="G302" s="109"/>
      <c r="H302" s="109"/>
      <c r="I302" s="109"/>
    </row>
    <row r="303" spans="4:9" x14ac:dyDescent="0.25">
      <c r="D303" s="109"/>
      <c r="G303" s="109"/>
      <c r="H303" s="109"/>
      <c r="I303" s="109"/>
    </row>
    <row r="304" spans="4:9" x14ac:dyDescent="0.25">
      <c r="D304" s="109"/>
      <c r="G304" s="109"/>
      <c r="H304" s="109"/>
      <c r="I304" s="109"/>
    </row>
    <row r="305" spans="4:9" x14ac:dyDescent="0.25">
      <c r="D305" s="109"/>
      <c r="G305" s="109"/>
      <c r="H305" s="109"/>
      <c r="I305" s="109"/>
    </row>
    <row r="306" spans="4:9" x14ac:dyDescent="0.25">
      <c r="D306" s="109"/>
      <c r="G306" s="109"/>
      <c r="H306" s="109"/>
      <c r="I306" s="109"/>
    </row>
    <row r="307" spans="4:9" x14ac:dyDescent="0.25">
      <c r="D307" s="109"/>
      <c r="G307" s="109"/>
      <c r="H307" s="109"/>
      <c r="I307" s="109"/>
    </row>
    <row r="308" spans="4:9" x14ac:dyDescent="0.25">
      <c r="D308" s="109"/>
      <c r="G308" s="109"/>
      <c r="H308" s="109"/>
      <c r="I308" s="109"/>
    </row>
    <row r="309" spans="4:9" x14ac:dyDescent="0.25">
      <c r="D309" s="109"/>
      <c r="G309" s="109"/>
      <c r="H309" s="109"/>
      <c r="I309" s="109"/>
    </row>
    <row r="310" spans="4:9" x14ac:dyDescent="0.25">
      <c r="D310" s="109"/>
      <c r="G310" s="109"/>
      <c r="H310" s="109"/>
      <c r="I310" s="109"/>
    </row>
    <row r="311" spans="4:9" x14ac:dyDescent="0.25">
      <c r="D311" s="109"/>
      <c r="G311" s="109"/>
      <c r="H311" s="109"/>
      <c r="I311" s="109"/>
    </row>
    <row r="312" spans="4:9" x14ac:dyDescent="0.25">
      <c r="D312" s="109"/>
      <c r="G312" s="109"/>
      <c r="H312" s="109"/>
      <c r="I312" s="109"/>
    </row>
    <row r="313" spans="4:9" x14ac:dyDescent="0.25">
      <c r="D313" s="109"/>
      <c r="G313" s="109"/>
      <c r="H313" s="109"/>
      <c r="I313" s="109"/>
    </row>
    <row r="314" spans="4:9" x14ac:dyDescent="0.25">
      <c r="D314" s="109"/>
      <c r="G314" s="109"/>
      <c r="H314" s="109"/>
      <c r="I314" s="109"/>
    </row>
    <row r="315" spans="4:9" x14ac:dyDescent="0.25">
      <c r="D315" s="109"/>
      <c r="G315" s="109"/>
      <c r="H315" s="109"/>
      <c r="I315" s="109"/>
    </row>
    <row r="316" spans="4:9" x14ac:dyDescent="0.25">
      <c r="D316" s="109"/>
      <c r="G316" s="109"/>
      <c r="H316" s="109"/>
      <c r="I316" s="109"/>
    </row>
    <row r="317" spans="4:9" x14ac:dyDescent="0.25">
      <c r="D317" s="109"/>
      <c r="G317" s="109"/>
      <c r="H317" s="109"/>
      <c r="I317" s="109"/>
    </row>
    <row r="318" spans="4:9" x14ac:dyDescent="0.25">
      <c r="D318" s="109"/>
      <c r="G318" s="109"/>
      <c r="H318" s="109"/>
      <c r="I318" s="109"/>
    </row>
    <row r="319" spans="4:9" x14ac:dyDescent="0.25">
      <c r="D319" s="109"/>
      <c r="G319" s="109"/>
      <c r="H319" s="109"/>
      <c r="I319" s="109"/>
    </row>
    <row r="320" spans="4:9" x14ac:dyDescent="0.25">
      <c r="D320" s="109"/>
      <c r="G320" s="109"/>
      <c r="H320" s="109"/>
      <c r="I320" s="109"/>
    </row>
    <row r="321" spans="4:9" x14ac:dyDescent="0.25">
      <c r="D321" s="109"/>
      <c r="G321" s="109"/>
      <c r="H321" s="109"/>
      <c r="I321" s="109"/>
    </row>
    <row r="322" spans="4:9" x14ac:dyDescent="0.25">
      <c r="D322" s="109"/>
      <c r="G322" s="109"/>
      <c r="H322" s="109"/>
      <c r="I322" s="109"/>
    </row>
    <row r="323" spans="4:9" x14ac:dyDescent="0.25">
      <c r="D323" s="109"/>
      <c r="G323" s="109"/>
      <c r="H323" s="109"/>
      <c r="I323" s="109"/>
    </row>
    <row r="324" spans="4:9" x14ac:dyDescent="0.25">
      <c r="D324" s="109"/>
      <c r="G324" s="109"/>
      <c r="H324" s="109"/>
      <c r="I324" s="109"/>
    </row>
    <row r="325" spans="4:9" x14ac:dyDescent="0.25">
      <c r="D325" s="109"/>
      <c r="G325" s="109"/>
      <c r="H325" s="109"/>
      <c r="I325" s="109"/>
    </row>
    <row r="326" spans="4:9" x14ac:dyDescent="0.25">
      <c r="D326" s="109"/>
      <c r="G326" s="109"/>
      <c r="H326" s="109"/>
      <c r="I326" s="109"/>
    </row>
    <row r="327" spans="4:9" x14ac:dyDescent="0.25">
      <c r="D327" s="109"/>
      <c r="G327" s="109"/>
      <c r="H327" s="109"/>
      <c r="I327" s="109"/>
    </row>
    <row r="328" spans="4:9" x14ac:dyDescent="0.25">
      <c r="D328" s="109"/>
      <c r="G328" s="109"/>
      <c r="H328" s="109"/>
      <c r="I328" s="109"/>
    </row>
    <row r="329" spans="4:9" x14ac:dyDescent="0.25">
      <c r="D329" s="109"/>
      <c r="G329" s="109"/>
      <c r="H329" s="109"/>
      <c r="I329" s="109"/>
    </row>
    <row r="330" spans="4:9" x14ac:dyDescent="0.25">
      <c r="D330" s="109"/>
      <c r="G330" s="109"/>
      <c r="H330" s="109"/>
      <c r="I330" s="109"/>
    </row>
    <row r="331" spans="4:9" x14ac:dyDescent="0.25">
      <c r="D331" s="109"/>
      <c r="G331" s="109"/>
      <c r="H331" s="109"/>
      <c r="I331" s="109"/>
    </row>
    <row r="332" spans="4:9" x14ac:dyDescent="0.25">
      <c r="D332" s="109"/>
      <c r="G332" s="109"/>
      <c r="H332" s="109"/>
      <c r="I332" s="109"/>
    </row>
    <row r="333" spans="4:9" x14ac:dyDescent="0.25">
      <c r="D333" s="109"/>
      <c r="G333" s="109"/>
      <c r="H333" s="109"/>
      <c r="I333" s="109"/>
    </row>
    <row r="334" spans="4:9" x14ac:dyDescent="0.25">
      <c r="D334" s="109"/>
      <c r="G334" s="109"/>
      <c r="H334" s="109"/>
      <c r="I334" s="109"/>
    </row>
    <row r="335" spans="4:9" x14ac:dyDescent="0.25">
      <c r="D335" s="109"/>
      <c r="G335" s="109"/>
      <c r="H335" s="109"/>
      <c r="I335" s="109"/>
    </row>
    <row r="336" spans="4:9" x14ac:dyDescent="0.25">
      <c r="D336" s="109"/>
      <c r="G336" s="109"/>
      <c r="H336" s="109"/>
      <c r="I336" s="109"/>
    </row>
    <row r="337" spans="4:9" x14ac:dyDescent="0.25">
      <c r="D337" s="109"/>
      <c r="G337" s="109"/>
      <c r="H337" s="109"/>
      <c r="I337" s="109"/>
    </row>
    <row r="338" spans="4:9" x14ac:dyDescent="0.25">
      <c r="D338" s="109"/>
      <c r="G338" s="109"/>
      <c r="H338" s="109"/>
      <c r="I338" s="109"/>
    </row>
    <row r="339" spans="4:9" x14ac:dyDescent="0.25">
      <c r="D339" s="109"/>
      <c r="G339" s="109"/>
      <c r="H339" s="109"/>
      <c r="I339" s="109"/>
    </row>
    <row r="340" spans="4:9" x14ac:dyDescent="0.25">
      <c r="D340" s="109"/>
      <c r="G340" s="109"/>
      <c r="H340" s="109"/>
      <c r="I340" s="109"/>
    </row>
    <row r="341" spans="4:9" x14ac:dyDescent="0.25">
      <c r="D341" s="109"/>
      <c r="G341" s="109"/>
      <c r="H341" s="109"/>
      <c r="I341" s="109"/>
    </row>
    <row r="342" spans="4:9" x14ac:dyDescent="0.25">
      <c r="D342" s="109"/>
      <c r="G342" s="109"/>
      <c r="H342" s="109"/>
      <c r="I342" s="109"/>
    </row>
    <row r="343" spans="4:9" x14ac:dyDescent="0.25">
      <c r="D343" s="109"/>
      <c r="G343" s="109"/>
      <c r="H343" s="109"/>
      <c r="I343" s="109"/>
    </row>
    <row r="344" spans="4:9" x14ac:dyDescent="0.25">
      <c r="D344" s="109"/>
      <c r="G344" s="109"/>
      <c r="H344" s="109"/>
      <c r="I344" s="109"/>
    </row>
    <row r="345" spans="4:9" x14ac:dyDescent="0.25">
      <c r="D345" s="109"/>
      <c r="G345" s="109"/>
      <c r="H345" s="109"/>
      <c r="I345" s="109"/>
    </row>
    <row r="346" spans="4:9" x14ac:dyDescent="0.25">
      <c r="D346" s="109"/>
      <c r="G346" s="109"/>
      <c r="H346" s="109"/>
      <c r="I346" s="109"/>
    </row>
    <row r="347" spans="4:9" x14ac:dyDescent="0.25">
      <c r="D347" s="109"/>
      <c r="G347" s="109"/>
      <c r="H347" s="109"/>
      <c r="I347" s="109"/>
    </row>
    <row r="348" spans="4:9" x14ac:dyDescent="0.25">
      <c r="D348" s="109"/>
      <c r="G348" s="109"/>
      <c r="H348" s="109"/>
      <c r="I348" s="109"/>
    </row>
    <row r="349" spans="4:9" x14ac:dyDescent="0.25">
      <c r="D349" s="109"/>
      <c r="G349" s="109"/>
      <c r="H349" s="109"/>
      <c r="I349" s="109"/>
    </row>
    <row r="350" spans="4:9" x14ac:dyDescent="0.25">
      <c r="D350" s="109"/>
      <c r="G350" s="109"/>
      <c r="H350" s="109"/>
      <c r="I350" s="109"/>
    </row>
    <row r="351" spans="4:9" x14ac:dyDescent="0.25">
      <c r="D351" s="109"/>
      <c r="G351" s="109"/>
      <c r="H351" s="109"/>
      <c r="I351" s="109"/>
    </row>
    <row r="352" spans="4:9" x14ac:dyDescent="0.25">
      <c r="D352" s="109"/>
      <c r="G352" s="109"/>
      <c r="H352" s="109"/>
      <c r="I352" s="109"/>
    </row>
    <row r="353" spans="4:9" x14ac:dyDescent="0.25">
      <c r="D353" s="109"/>
      <c r="G353" s="109"/>
      <c r="H353" s="109"/>
      <c r="I353" s="109"/>
    </row>
    <row r="354" spans="4:9" x14ac:dyDescent="0.25">
      <c r="D354" s="109"/>
      <c r="G354" s="109"/>
      <c r="H354" s="109"/>
      <c r="I354" s="109"/>
    </row>
    <row r="355" spans="4:9" x14ac:dyDescent="0.25">
      <c r="D355" s="109"/>
      <c r="G355" s="109"/>
      <c r="H355" s="109"/>
      <c r="I355" s="109"/>
    </row>
    <row r="356" spans="4:9" x14ac:dyDescent="0.25">
      <c r="D356" s="109"/>
      <c r="G356" s="109"/>
      <c r="H356" s="109"/>
      <c r="I356" s="109"/>
    </row>
    <row r="357" spans="4:9" x14ac:dyDescent="0.25">
      <c r="D357" s="109"/>
      <c r="G357" s="109"/>
      <c r="H357" s="109"/>
      <c r="I357" s="109"/>
    </row>
    <row r="358" spans="4:9" x14ac:dyDescent="0.25">
      <c r="D358" s="109"/>
      <c r="G358" s="109"/>
      <c r="H358" s="109"/>
      <c r="I358" s="109"/>
    </row>
    <row r="359" spans="4:9" x14ac:dyDescent="0.25">
      <c r="D359" s="109"/>
      <c r="G359" s="109"/>
      <c r="H359" s="109"/>
      <c r="I359" s="109"/>
    </row>
    <row r="360" spans="4:9" x14ac:dyDescent="0.25">
      <c r="D360" s="109"/>
      <c r="G360" s="109"/>
      <c r="H360" s="109"/>
      <c r="I360" s="109"/>
    </row>
    <row r="361" spans="4:9" x14ac:dyDescent="0.25">
      <c r="D361" s="109"/>
      <c r="G361" s="109"/>
      <c r="H361" s="109"/>
      <c r="I361" s="109"/>
    </row>
    <row r="362" spans="4:9" x14ac:dyDescent="0.25">
      <c r="D362" s="109"/>
      <c r="G362" s="109"/>
      <c r="H362" s="109"/>
      <c r="I362" s="109"/>
    </row>
    <row r="363" spans="4:9" x14ac:dyDescent="0.25">
      <c r="D363" s="109"/>
      <c r="G363" s="109"/>
      <c r="H363" s="109"/>
      <c r="I363" s="109"/>
    </row>
    <row r="364" spans="4:9" x14ac:dyDescent="0.25">
      <c r="D364" s="109"/>
      <c r="G364" s="109"/>
      <c r="H364" s="109"/>
      <c r="I364" s="109"/>
    </row>
    <row r="365" spans="4:9" x14ac:dyDescent="0.25">
      <c r="D365" s="109"/>
      <c r="G365" s="109"/>
      <c r="H365" s="109"/>
      <c r="I365" s="109"/>
    </row>
    <row r="366" spans="4:9" x14ac:dyDescent="0.25">
      <c r="D366" s="109"/>
      <c r="G366" s="109"/>
      <c r="H366" s="109"/>
      <c r="I366" s="109"/>
    </row>
    <row r="367" spans="4:9" x14ac:dyDescent="0.25">
      <c r="D367" s="109"/>
      <c r="G367" s="109"/>
      <c r="H367" s="109"/>
      <c r="I367" s="109"/>
    </row>
    <row r="368" spans="4:9" x14ac:dyDescent="0.25">
      <c r="D368" s="109"/>
      <c r="G368" s="109"/>
      <c r="H368" s="109"/>
      <c r="I368" s="109"/>
    </row>
    <row r="369" spans="4:9" x14ac:dyDescent="0.25">
      <c r="D369" s="109"/>
      <c r="G369" s="109"/>
      <c r="H369" s="109"/>
      <c r="I369" s="109"/>
    </row>
    <row r="370" spans="4:9" x14ac:dyDescent="0.25">
      <c r="D370" s="109"/>
      <c r="G370" s="109"/>
      <c r="H370" s="109"/>
      <c r="I370" s="109"/>
    </row>
    <row r="371" spans="4:9" x14ac:dyDescent="0.25">
      <c r="D371" s="109"/>
      <c r="G371" s="109"/>
      <c r="H371" s="109"/>
      <c r="I371" s="109"/>
    </row>
    <row r="372" spans="4:9" x14ac:dyDescent="0.25">
      <c r="D372" s="109"/>
      <c r="G372" s="109"/>
      <c r="H372" s="109"/>
      <c r="I372" s="109"/>
    </row>
    <row r="373" spans="4:9" x14ac:dyDescent="0.25">
      <c r="D373" s="109"/>
      <c r="G373" s="109"/>
      <c r="H373" s="109"/>
      <c r="I373" s="109"/>
    </row>
    <row r="374" spans="4:9" x14ac:dyDescent="0.25">
      <c r="D374" s="109"/>
      <c r="G374" s="109"/>
      <c r="H374" s="109"/>
      <c r="I374" s="109"/>
    </row>
    <row r="375" spans="4:9" x14ac:dyDescent="0.25">
      <c r="D375" s="109"/>
      <c r="G375" s="109"/>
      <c r="H375" s="109"/>
      <c r="I375" s="109"/>
    </row>
    <row r="376" spans="4:9" x14ac:dyDescent="0.25">
      <c r="D376" s="109"/>
      <c r="G376" s="109"/>
      <c r="H376" s="109"/>
      <c r="I376" s="109"/>
    </row>
    <row r="377" spans="4:9" x14ac:dyDescent="0.25">
      <c r="D377" s="109"/>
      <c r="G377" s="109"/>
      <c r="H377" s="109"/>
      <c r="I377" s="109"/>
    </row>
    <row r="378" spans="4:9" x14ac:dyDescent="0.25">
      <c r="D378" s="109"/>
      <c r="G378" s="109"/>
      <c r="H378" s="109"/>
      <c r="I378" s="109"/>
    </row>
    <row r="379" spans="4:9" x14ac:dyDescent="0.25">
      <c r="D379" s="109"/>
      <c r="G379" s="109"/>
      <c r="H379" s="109"/>
      <c r="I379" s="109"/>
    </row>
    <row r="380" spans="4:9" x14ac:dyDescent="0.25">
      <c r="D380" s="109"/>
      <c r="G380" s="109"/>
      <c r="H380" s="109"/>
      <c r="I380" s="109"/>
    </row>
    <row r="381" spans="4:9" x14ac:dyDescent="0.25">
      <c r="D381" s="109"/>
      <c r="G381" s="109"/>
      <c r="H381" s="109"/>
      <c r="I381" s="109"/>
    </row>
    <row r="382" spans="4:9" x14ac:dyDescent="0.25">
      <c r="D382" s="109"/>
      <c r="G382" s="109"/>
      <c r="H382" s="109"/>
      <c r="I382" s="109"/>
    </row>
    <row r="383" spans="4:9" x14ac:dyDescent="0.25">
      <c r="D383" s="109"/>
      <c r="G383" s="109"/>
      <c r="H383" s="109"/>
      <c r="I383" s="109"/>
    </row>
    <row r="384" spans="4:9" x14ac:dyDescent="0.25">
      <c r="D384" s="109"/>
      <c r="G384" s="109"/>
      <c r="H384" s="109"/>
      <c r="I384" s="109"/>
    </row>
    <row r="385" spans="4:9" x14ac:dyDescent="0.25">
      <c r="D385" s="109"/>
      <c r="G385" s="109"/>
      <c r="H385" s="109"/>
      <c r="I385" s="109"/>
    </row>
    <row r="386" spans="4:9" x14ac:dyDescent="0.25">
      <c r="D386" s="109"/>
      <c r="G386" s="109"/>
      <c r="H386" s="109"/>
      <c r="I386" s="109"/>
    </row>
    <row r="387" spans="4:9" x14ac:dyDescent="0.25">
      <c r="D387" s="109"/>
      <c r="G387" s="109"/>
      <c r="H387" s="109"/>
      <c r="I387" s="109"/>
    </row>
    <row r="388" spans="4:9" x14ac:dyDescent="0.25">
      <c r="D388" s="109"/>
      <c r="G388" s="109"/>
      <c r="H388" s="109"/>
      <c r="I388" s="109"/>
    </row>
    <row r="389" spans="4:9" x14ac:dyDescent="0.25">
      <c r="D389" s="109"/>
      <c r="G389" s="109"/>
      <c r="H389" s="109"/>
      <c r="I389" s="109"/>
    </row>
    <row r="390" spans="4:9" x14ac:dyDescent="0.25">
      <c r="D390" s="109"/>
      <c r="G390" s="109"/>
      <c r="H390" s="109"/>
      <c r="I390" s="109"/>
    </row>
    <row r="391" spans="4:9" x14ac:dyDescent="0.25">
      <c r="D391" s="109"/>
      <c r="G391" s="109"/>
      <c r="H391" s="109"/>
      <c r="I391" s="109"/>
    </row>
    <row r="392" spans="4:9" x14ac:dyDescent="0.25">
      <c r="D392" s="109"/>
      <c r="G392" s="109"/>
      <c r="H392" s="109"/>
      <c r="I392" s="109"/>
    </row>
    <row r="393" spans="4:9" x14ac:dyDescent="0.25">
      <c r="D393" s="109"/>
      <c r="G393" s="109"/>
      <c r="H393" s="109"/>
      <c r="I393" s="109"/>
    </row>
    <row r="394" spans="4:9" x14ac:dyDescent="0.25">
      <c r="D394" s="109"/>
      <c r="G394" s="109"/>
      <c r="H394" s="109"/>
      <c r="I394" s="109"/>
    </row>
    <row r="395" spans="4:9" x14ac:dyDescent="0.25">
      <c r="D395" s="109"/>
      <c r="G395" s="109"/>
      <c r="H395" s="109"/>
      <c r="I395" s="109"/>
    </row>
    <row r="396" spans="4:9" x14ac:dyDescent="0.25">
      <c r="D396" s="109"/>
      <c r="G396" s="109"/>
      <c r="H396" s="109"/>
      <c r="I396" s="109"/>
    </row>
    <row r="397" spans="4:9" x14ac:dyDescent="0.25">
      <c r="D397" s="109"/>
      <c r="G397" s="109"/>
      <c r="H397" s="109"/>
      <c r="I397" s="109"/>
    </row>
    <row r="398" spans="4:9" x14ac:dyDescent="0.25">
      <c r="D398" s="109"/>
      <c r="G398" s="109"/>
      <c r="H398" s="109"/>
      <c r="I398" s="109"/>
    </row>
    <row r="399" spans="4:9" x14ac:dyDescent="0.25">
      <c r="D399" s="109"/>
      <c r="G399" s="109"/>
      <c r="H399" s="109"/>
      <c r="I399" s="109"/>
    </row>
    <row r="400" spans="4:9" x14ac:dyDescent="0.25">
      <c r="D400" s="109"/>
      <c r="G400" s="109"/>
      <c r="H400" s="109"/>
      <c r="I400" s="109"/>
    </row>
    <row r="401" spans="4:9" x14ac:dyDescent="0.25">
      <c r="D401" s="109"/>
      <c r="G401" s="109"/>
      <c r="H401" s="109"/>
      <c r="I401" s="109"/>
    </row>
    <row r="402" spans="4:9" x14ac:dyDescent="0.25">
      <c r="D402" s="109"/>
      <c r="G402" s="109"/>
      <c r="H402" s="109"/>
      <c r="I402" s="109"/>
    </row>
    <row r="403" spans="4:9" x14ac:dyDescent="0.25">
      <c r="D403" s="109"/>
      <c r="G403" s="109"/>
      <c r="H403" s="109"/>
      <c r="I403" s="109"/>
    </row>
    <row r="404" spans="4:9" x14ac:dyDescent="0.25">
      <c r="D404" s="109"/>
      <c r="G404" s="109"/>
      <c r="H404" s="109"/>
      <c r="I404" s="109"/>
    </row>
    <row r="405" spans="4:9" x14ac:dyDescent="0.25">
      <c r="D405" s="109"/>
      <c r="G405" s="109"/>
      <c r="H405" s="109"/>
      <c r="I405" s="109"/>
    </row>
    <row r="406" spans="4:9" x14ac:dyDescent="0.25">
      <c r="D406" s="109"/>
      <c r="G406" s="109"/>
      <c r="H406" s="109"/>
      <c r="I406" s="109"/>
    </row>
    <row r="407" spans="4:9" x14ac:dyDescent="0.25">
      <c r="D407" s="109"/>
      <c r="G407" s="109"/>
      <c r="H407" s="109"/>
      <c r="I407" s="109"/>
    </row>
    <row r="408" spans="4:9" x14ac:dyDescent="0.25">
      <c r="D408" s="109"/>
      <c r="G408" s="109"/>
      <c r="H408" s="109"/>
      <c r="I408" s="109"/>
    </row>
    <row r="409" spans="4:9" x14ac:dyDescent="0.25">
      <c r="D409" s="109"/>
      <c r="G409" s="109"/>
      <c r="H409" s="109"/>
      <c r="I409" s="109"/>
    </row>
    <row r="410" spans="4:9" x14ac:dyDescent="0.25">
      <c r="D410" s="109"/>
      <c r="G410" s="109"/>
      <c r="H410" s="109"/>
      <c r="I410" s="109"/>
    </row>
    <row r="411" spans="4:9" x14ac:dyDescent="0.25">
      <c r="D411" s="109"/>
      <c r="G411" s="109"/>
      <c r="H411" s="109"/>
      <c r="I411" s="109"/>
    </row>
    <row r="412" spans="4:9" x14ac:dyDescent="0.25">
      <c r="D412" s="109"/>
      <c r="G412" s="109"/>
      <c r="H412" s="109"/>
      <c r="I412" s="109"/>
    </row>
    <row r="413" spans="4:9" x14ac:dyDescent="0.25">
      <c r="D413" s="109"/>
      <c r="G413" s="109"/>
      <c r="H413" s="109"/>
      <c r="I413" s="109"/>
    </row>
    <row r="414" spans="4:9" x14ac:dyDescent="0.25">
      <c r="D414" s="109"/>
      <c r="G414" s="109"/>
      <c r="H414" s="109"/>
      <c r="I414" s="109"/>
    </row>
    <row r="415" spans="4:9" x14ac:dyDescent="0.25">
      <c r="D415" s="109"/>
      <c r="G415" s="109"/>
      <c r="H415" s="109"/>
      <c r="I415" s="109"/>
    </row>
    <row r="416" spans="4:9" x14ac:dyDescent="0.25">
      <c r="D416" s="109"/>
      <c r="G416" s="109"/>
      <c r="H416" s="109"/>
      <c r="I416" s="109"/>
    </row>
    <row r="417" spans="4:9" x14ac:dyDescent="0.25">
      <c r="D417" s="109"/>
      <c r="G417" s="109"/>
      <c r="H417" s="109"/>
      <c r="I417" s="109"/>
    </row>
    <row r="418" spans="4:9" x14ac:dyDescent="0.25">
      <c r="D418" s="109"/>
      <c r="G418" s="109"/>
      <c r="H418" s="109"/>
      <c r="I418" s="109"/>
    </row>
    <row r="419" spans="4:9" x14ac:dyDescent="0.25">
      <c r="D419" s="109"/>
      <c r="G419" s="109"/>
      <c r="H419" s="109"/>
      <c r="I419" s="109"/>
    </row>
    <row r="420" spans="4:9" x14ac:dyDescent="0.25">
      <c r="D420" s="109"/>
      <c r="G420" s="109"/>
      <c r="H420" s="109"/>
      <c r="I420" s="109"/>
    </row>
    <row r="421" spans="4:9" x14ac:dyDescent="0.25">
      <c r="D421" s="109"/>
      <c r="G421" s="109"/>
      <c r="H421" s="109"/>
      <c r="I421" s="109"/>
    </row>
    <row r="422" spans="4:9" x14ac:dyDescent="0.25">
      <c r="D422" s="109"/>
      <c r="G422" s="109"/>
      <c r="H422" s="109"/>
      <c r="I422" s="109"/>
    </row>
    <row r="423" spans="4:9" x14ac:dyDescent="0.25">
      <c r="D423" s="109"/>
      <c r="G423" s="109"/>
      <c r="H423" s="109"/>
      <c r="I423" s="109"/>
    </row>
    <row r="424" spans="4:9" x14ac:dyDescent="0.25">
      <c r="D424" s="109"/>
      <c r="G424" s="109"/>
      <c r="H424" s="109"/>
      <c r="I424" s="109"/>
    </row>
    <row r="425" spans="4:9" x14ac:dyDescent="0.25">
      <c r="D425" s="109"/>
      <c r="G425" s="109"/>
      <c r="H425" s="109"/>
      <c r="I425" s="109"/>
    </row>
    <row r="426" spans="4:9" x14ac:dyDescent="0.25">
      <c r="D426" s="109"/>
      <c r="G426" s="109"/>
      <c r="H426" s="109"/>
      <c r="I426" s="109"/>
    </row>
    <row r="427" spans="4:9" x14ac:dyDescent="0.25">
      <c r="D427" s="109"/>
      <c r="G427" s="109"/>
      <c r="H427" s="109"/>
      <c r="I427" s="109"/>
    </row>
    <row r="428" spans="4:9" x14ac:dyDescent="0.25">
      <c r="D428" s="109"/>
      <c r="G428" s="109"/>
      <c r="H428" s="109"/>
      <c r="I428" s="109"/>
    </row>
    <row r="429" spans="4:9" x14ac:dyDescent="0.25">
      <c r="D429" s="109"/>
      <c r="G429" s="109"/>
      <c r="H429" s="109"/>
      <c r="I429" s="109"/>
    </row>
    <row r="430" spans="4:9" x14ac:dyDescent="0.25">
      <c r="D430" s="109"/>
      <c r="G430" s="109"/>
      <c r="H430" s="109"/>
      <c r="I430" s="109"/>
    </row>
    <row r="431" spans="4:9" x14ac:dyDescent="0.25">
      <c r="D431" s="109"/>
      <c r="G431" s="109"/>
      <c r="H431" s="109"/>
      <c r="I431" s="109"/>
    </row>
    <row r="432" spans="4:9" x14ac:dyDescent="0.25">
      <c r="D432" s="109"/>
      <c r="G432" s="109"/>
      <c r="H432" s="109"/>
      <c r="I432" s="109"/>
    </row>
    <row r="433" spans="4:9" x14ac:dyDescent="0.25">
      <c r="D433" s="109"/>
      <c r="G433" s="109"/>
      <c r="H433" s="109"/>
      <c r="I433" s="109"/>
    </row>
    <row r="434" spans="4:9" x14ac:dyDescent="0.25">
      <c r="D434" s="109"/>
      <c r="G434" s="109"/>
      <c r="H434" s="109"/>
      <c r="I434" s="109"/>
    </row>
    <row r="435" spans="4:9" x14ac:dyDescent="0.25">
      <c r="D435" s="109"/>
      <c r="G435" s="109"/>
      <c r="H435" s="109"/>
      <c r="I435" s="109"/>
    </row>
    <row r="436" spans="4:9" x14ac:dyDescent="0.25">
      <c r="D436" s="109"/>
      <c r="G436" s="109"/>
      <c r="H436" s="109"/>
      <c r="I436" s="109"/>
    </row>
    <row r="437" spans="4:9" x14ac:dyDescent="0.25">
      <c r="D437" s="109"/>
      <c r="G437" s="109"/>
      <c r="H437" s="109"/>
      <c r="I437" s="109"/>
    </row>
    <row r="438" spans="4:9" x14ac:dyDescent="0.25">
      <c r="D438" s="109"/>
      <c r="G438" s="109"/>
      <c r="H438" s="109"/>
      <c r="I438" s="109"/>
    </row>
    <row r="439" spans="4:9" x14ac:dyDescent="0.25">
      <c r="D439" s="109"/>
      <c r="G439" s="109"/>
      <c r="H439" s="109"/>
      <c r="I439" s="109"/>
    </row>
    <row r="440" spans="4:9" x14ac:dyDescent="0.25">
      <c r="D440" s="109"/>
      <c r="G440" s="109"/>
      <c r="H440" s="109"/>
      <c r="I440" s="109"/>
    </row>
    <row r="441" spans="4:9" x14ac:dyDescent="0.25">
      <c r="D441" s="109"/>
      <c r="G441" s="109"/>
      <c r="H441" s="109"/>
      <c r="I441" s="109"/>
    </row>
    <row r="442" spans="4:9" x14ac:dyDescent="0.25">
      <c r="D442" s="109"/>
      <c r="G442" s="109"/>
      <c r="H442" s="109"/>
      <c r="I442" s="109"/>
    </row>
    <row r="443" spans="4:9" x14ac:dyDescent="0.25">
      <c r="D443" s="109"/>
      <c r="G443" s="109"/>
      <c r="H443" s="109"/>
      <c r="I443" s="109"/>
    </row>
    <row r="444" spans="4:9" x14ac:dyDescent="0.25">
      <c r="D444" s="109"/>
      <c r="G444" s="109"/>
      <c r="H444" s="109"/>
      <c r="I444" s="109"/>
    </row>
    <row r="445" spans="4:9" x14ac:dyDescent="0.25">
      <c r="D445" s="109"/>
      <c r="G445" s="109"/>
      <c r="H445" s="109"/>
      <c r="I445" s="109"/>
    </row>
    <row r="446" spans="4:9" x14ac:dyDescent="0.25">
      <c r="D446" s="109"/>
      <c r="G446" s="109"/>
      <c r="H446" s="109"/>
      <c r="I446" s="109"/>
    </row>
    <row r="447" spans="4:9" x14ac:dyDescent="0.25">
      <c r="D447" s="109"/>
      <c r="G447" s="109"/>
      <c r="H447" s="109"/>
      <c r="I447" s="109"/>
    </row>
    <row r="448" spans="4:9" x14ac:dyDescent="0.25">
      <c r="D448" s="109"/>
      <c r="G448" s="109"/>
      <c r="H448" s="109"/>
      <c r="I448" s="109"/>
    </row>
    <row r="449" spans="4:9" x14ac:dyDescent="0.25">
      <c r="D449" s="109"/>
      <c r="G449" s="109"/>
      <c r="H449" s="109"/>
      <c r="I449" s="109"/>
    </row>
    <row r="450" spans="4:9" x14ac:dyDescent="0.25">
      <c r="D450" s="109"/>
      <c r="G450" s="109"/>
      <c r="H450" s="109"/>
      <c r="I450" s="109"/>
    </row>
    <row r="451" spans="4:9" x14ac:dyDescent="0.25">
      <c r="D451" s="109"/>
      <c r="G451" s="109"/>
      <c r="H451" s="109"/>
      <c r="I451" s="109"/>
    </row>
    <row r="452" spans="4:9" x14ac:dyDescent="0.25">
      <c r="D452" s="109"/>
      <c r="G452" s="109"/>
      <c r="H452" s="109"/>
      <c r="I452" s="109"/>
    </row>
    <row r="453" spans="4:9" x14ac:dyDescent="0.25">
      <c r="D453" s="109"/>
      <c r="G453" s="109"/>
      <c r="H453" s="109"/>
      <c r="I453" s="109"/>
    </row>
    <row r="454" spans="4:9" x14ac:dyDescent="0.25">
      <c r="D454" s="109"/>
      <c r="G454" s="109"/>
      <c r="H454" s="109"/>
      <c r="I454" s="109"/>
    </row>
    <row r="455" spans="4:9" x14ac:dyDescent="0.25">
      <c r="D455" s="109"/>
      <c r="G455" s="109"/>
      <c r="H455" s="109"/>
      <c r="I455" s="109"/>
    </row>
    <row r="456" spans="4:9" x14ac:dyDescent="0.25">
      <c r="D456" s="109"/>
      <c r="G456" s="109"/>
      <c r="H456" s="109"/>
      <c r="I456" s="109"/>
    </row>
    <row r="457" spans="4:9" x14ac:dyDescent="0.25">
      <c r="D457" s="109"/>
      <c r="G457" s="109"/>
      <c r="H457" s="109"/>
      <c r="I457" s="109"/>
    </row>
    <row r="458" spans="4:9" x14ac:dyDescent="0.25">
      <c r="D458" s="109"/>
      <c r="G458" s="109"/>
      <c r="H458" s="109"/>
      <c r="I458" s="109"/>
    </row>
    <row r="459" spans="4:9" x14ac:dyDescent="0.25">
      <c r="D459" s="109"/>
      <c r="G459" s="109"/>
      <c r="H459" s="109"/>
      <c r="I459" s="109"/>
    </row>
    <row r="460" spans="4:9" x14ac:dyDescent="0.25">
      <c r="D460" s="109"/>
      <c r="G460" s="109"/>
      <c r="H460" s="109"/>
      <c r="I460" s="109"/>
    </row>
    <row r="461" spans="4:9" x14ac:dyDescent="0.25">
      <c r="D461" s="109"/>
      <c r="G461" s="109"/>
      <c r="H461" s="109"/>
      <c r="I461" s="109"/>
    </row>
    <row r="462" spans="4:9" x14ac:dyDescent="0.25">
      <c r="D462" s="109"/>
      <c r="G462" s="109"/>
      <c r="H462" s="109"/>
      <c r="I462" s="109"/>
    </row>
    <row r="463" spans="4:9" x14ac:dyDescent="0.25">
      <c r="D463" s="109"/>
      <c r="G463" s="109"/>
      <c r="H463" s="109"/>
      <c r="I463" s="109"/>
    </row>
    <row r="464" spans="4:9" x14ac:dyDescent="0.25">
      <c r="D464" s="109"/>
      <c r="G464" s="109"/>
      <c r="H464" s="109"/>
      <c r="I464" s="109"/>
    </row>
    <row r="465" spans="4:9" x14ac:dyDescent="0.25">
      <c r="D465" s="109"/>
      <c r="G465" s="109"/>
      <c r="H465" s="109"/>
      <c r="I465" s="109"/>
    </row>
    <row r="466" spans="4:9" x14ac:dyDescent="0.25">
      <c r="D466" s="109"/>
      <c r="G466" s="109"/>
      <c r="H466" s="109"/>
      <c r="I466" s="109"/>
    </row>
    <row r="467" spans="4:9" x14ac:dyDescent="0.25">
      <c r="D467" s="109"/>
      <c r="G467" s="109"/>
      <c r="H467" s="109"/>
      <c r="I467" s="109"/>
    </row>
    <row r="468" spans="4:9" x14ac:dyDescent="0.25">
      <c r="D468" s="109"/>
      <c r="G468" s="109"/>
      <c r="H468" s="109"/>
      <c r="I468" s="109"/>
    </row>
    <row r="469" spans="4:9" x14ac:dyDescent="0.25">
      <c r="D469" s="109"/>
      <c r="G469" s="109"/>
      <c r="H469" s="109"/>
      <c r="I469" s="109"/>
    </row>
    <row r="470" spans="4:9" x14ac:dyDescent="0.25">
      <c r="D470" s="109"/>
      <c r="G470" s="109"/>
      <c r="H470" s="109"/>
      <c r="I470" s="109"/>
    </row>
    <row r="471" spans="4:9" x14ac:dyDescent="0.25">
      <c r="D471" s="109"/>
      <c r="G471" s="109"/>
      <c r="H471" s="109"/>
      <c r="I471" s="109"/>
    </row>
    <row r="472" spans="4:9" x14ac:dyDescent="0.25">
      <c r="D472" s="109"/>
      <c r="G472" s="109"/>
      <c r="H472" s="109"/>
      <c r="I472" s="109"/>
    </row>
    <row r="473" spans="4:9" x14ac:dyDescent="0.25">
      <c r="D473" s="109"/>
      <c r="G473" s="109"/>
      <c r="H473" s="109"/>
      <c r="I473" s="109"/>
    </row>
    <row r="474" spans="4:9" x14ac:dyDescent="0.25">
      <c r="D474" s="109"/>
      <c r="G474" s="109"/>
      <c r="H474" s="109"/>
      <c r="I474" s="109"/>
    </row>
    <row r="475" spans="4:9" x14ac:dyDescent="0.25">
      <c r="D475" s="109"/>
      <c r="G475" s="109"/>
      <c r="H475" s="109"/>
      <c r="I475" s="109"/>
    </row>
    <row r="476" spans="4:9" x14ac:dyDescent="0.25">
      <c r="D476" s="109"/>
      <c r="G476" s="109"/>
      <c r="H476" s="109"/>
      <c r="I476" s="109"/>
    </row>
    <row r="477" spans="4:9" x14ac:dyDescent="0.25">
      <c r="D477" s="109"/>
      <c r="G477" s="109"/>
      <c r="H477" s="109"/>
      <c r="I477" s="109"/>
    </row>
    <row r="478" spans="4:9" x14ac:dyDescent="0.25">
      <c r="D478" s="109"/>
      <c r="G478" s="109"/>
      <c r="H478" s="109"/>
      <c r="I478" s="109"/>
    </row>
    <row r="479" spans="4:9" x14ac:dyDescent="0.25">
      <c r="D479" s="109"/>
      <c r="G479" s="109"/>
      <c r="H479" s="109"/>
      <c r="I479" s="109"/>
    </row>
    <row r="480" spans="4:9" x14ac:dyDescent="0.25">
      <c r="D480" s="109"/>
      <c r="G480" s="109"/>
      <c r="H480" s="109"/>
      <c r="I480" s="109"/>
    </row>
    <row r="481" spans="4:9" x14ac:dyDescent="0.25">
      <c r="D481" s="109"/>
      <c r="G481" s="109"/>
      <c r="H481" s="109"/>
      <c r="I481" s="109"/>
    </row>
    <row r="482" spans="4:9" x14ac:dyDescent="0.25">
      <c r="D482" s="109"/>
      <c r="G482" s="109"/>
      <c r="H482" s="109"/>
      <c r="I482" s="109"/>
    </row>
    <row r="483" spans="4:9" x14ac:dyDescent="0.25">
      <c r="D483" s="109"/>
      <c r="G483" s="109"/>
      <c r="H483" s="109"/>
      <c r="I483" s="109"/>
    </row>
    <row r="484" spans="4:9" x14ac:dyDescent="0.25">
      <c r="D484" s="109"/>
      <c r="G484" s="109"/>
      <c r="H484" s="109"/>
      <c r="I484" s="109"/>
    </row>
    <row r="485" spans="4:9" x14ac:dyDescent="0.25">
      <c r="D485" s="109"/>
      <c r="G485" s="109"/>
      <c r="H485" s="109"/>
      <c r="I485" s="109"/>
    </row>
    <row r="486" spans="4:9" x14ac:dyDescent="0.25">
      <c r="D486" s="109"/>
      <c r="G486" s="109"/>
      <c r="H486" s="109"/>
      <c r="I486" s="109"/>
    </row>
    <row r="487" spans="4:9" x14ac:dyDescent="0.25">
      <c r="D487" s="109"/>
      <c r="G487" s="109"/>
      <c r="H487" s="109"/>
      <c r="I487" s="109"/>
    </row>
    <row r="488" spans="4:9" x14ac:dyDescent="0.25">
      <c r="D488" s="109"/>
      <c r="G488" s="109"/>
      <c r="H488" s="109"/>
      <c r="I488" s="109"/>
    </row>
    <row r="489" spans="4:9" x14ac:dyDescent="0.25">
      <c r="D489" s="109"/>
      <c r="G489" s="109"/>
      <c r="H489" s="109"/>
      <c r="I489" s="109"/>
    </row>
    <row r="490" spans="4:9" x14ac:dyDescent="0.25">
      <c r="D490" s="109"/>
      <c r="G490" s="109"/>
      <c r="H490" s="109"/>
      <c r="I490" s="109"/>
    </row>
    <row r="491" spans="4:9" x14ac:dyDescent="0.25">
      <c r="D491" s="109"/>
      <c r="G491" s="109"/>
      <c r="H491" s="109"/>
      <c r="I491" s="109"/>
    </row>
    <row r="492" spans="4:9" x14ac:dyDescent="0.25">
      <c r="D492" s="109"/>
      <c r="G492" s="109"/>
      <c r="H492" s="109"/>
      <c r="I492" s="109"/>
    </row>
    <row r="493" spans="4:9" x14ac:dyDescent="0.25">
      <c r="D493" s="109"/>
      <c r="G493" s="109"/>
      <c r="H493" s="109"/>
      <c r="I493" s="109"/>
    </row>
    <row r="494" spans="4:9" x14ac:dyDescent="0.25">
      <c r="D494" s="109"/>
      <c r="G494" s="109"/>
      <c r="H494" s="109"/>
      <c r="I494" s="109"/>
    </row>
    <row r="495" spans="4:9" x14ac:dyDescent="0.25">
      <c r="D495" s="109"/>
      <c r="G495" s="109"/>
      <c r="H495" s="109"/>
      <c r="I495" s="109"/>
    </row>
    <row r="496" spans="4:9" x14ac:dyDescent="0.25">
      <c r="D496" s="109"/>
      <c r="G496" s="109"/>
      <c r="H496" s="109"/>
      <c r="I496" s="109"/>
    </row>
    <row r="497" spans="4:9" x14ac:dyDescent="0.25">
      <c r="D497" s="109"/>
      <c r="G497" s="109"/>
      <c r="H497" s="109"/>
      <c r="I497" s="109"/>
    </row>
    <row r="498" spans="4:9" x14ac:dyDescent="0.25">
      <c r="D498" s="109"/>
      <c r="G498" s="109"/>
      <c r="H498" s="109"/>
      <c r="I498" s="109"/>
    </row>
    <row r="499" spans="4:9" x14ac:dyDescent="0.25">
      <c r="D499" s="109"/>
      <c r="G499" s="109"/>
      <c r="H499" s="109"/>
      <c r="I499" s="109"/>
    </row>
    <row r="500" spans="4:9" x14ac:dyDescent="0.25">
      <c r="D500" s="109"/>
      <c r="G500" s="109"/>
      <c r="H500" s="109"/>
      <c r="I500" s="109"/>
    </row>
    <row r="501" spans="4:9" x14ac:dyDescent="0.25">
      <c r="D501" s="109"/>
      <c r="G501" s="109"/>
      <c r="H501" s="109"/>
      <c r="I501" s="109"/>
    </row>
    <row r="502" spans="4:9" x14ac:dyDescent="0.25">
      <c r="D502" s="109"/>
      <c r="G502" s="109"/>
      <c r="H502" s="109"/>
      <c r="I502" s="109"/>
    </row>
    <row r="503" spans="4:9" x14ac:dyDescent="0.25">
      <c r="D503" s="109"/>
      <c r="G503" s="109"/>
      <c r="H503" s="109"/>
      <c r="I503" s="109"/>
    </row>
    <row r="504" spans="4:9" x14ac:dyDescent="0.25">
      <c r="D504" s="109"/>
      <c r="G504" s="109"/>
      <c r="H504" s="109"/>
      <c r="I504" s="109"/>
    </row>
    <row r="505" spans="4:9" x14ac:dyDescent="0.25">
      <c r="D505" s="109"/>
      <c r="G505" s="109"/>
      <c r="H505" s="109"/>
      <c r="I505" s="109"/>
    </row>
    <row r="506" spans="4:9" x14ac:dyDescent="0.25">
      <c r="D506" s="109"/>
      <c r="G506" s="109"/>
      <c r="H506" s="109"/>
      <c r="I506" s="109"/>
    </row>
    <row r="507" spans="4:9" x14ac:dyDescent="0.25">
      <c r="D507" s="109"/>
      <c r="G507" s="109"/>
      <c r="H507" s="109"/>
      <c r="I507" s="109"/>
    </row>
    <row r="508" spans="4:9" x14ac:dyDescent="0.25">
      <c r="D508" s="109"/>
      <c r="G508" s="109"/>
      <c r="H508" s="109"/>
      <c r="I508" s="109"/>
    </row>
    <row r="509" spans="4:9" x14ac:dyDescent="0.25">
      <c r="D509" s="109"/>
      <c r="G509" s="109"/>
      <c r="H509" s="109"/>
      <c r="I509" s="109"/>
    </row>
    <row r="510" spans="4:9" x14ac:dyDescent="0.25">
      <c r="D510" s="109"/>
      <c r="G510" s="109"/>
      <c r="H510" s="109"/>
      <c r="I510" s="109"/>
    </row>
    <row r="511" spans="4:9" x14ac:dyDescent="0.25">
      <c r="D511" s="109"/>
      <c r="G511" s="109"/>
      <c r="H511" s="109"/>
      <c r="I511" s="109"/>
    </row>
    <row r="512" spans="4:9" x14ac:dyDescent="0.25">
      <c r="D512" s="109"/>
      <c r="G512" s="109"/>
      <c r="H512" s="109"/>
      <c r="I512" s="109"/>
    </row>
    <row r="513" spans="4:9" x14ac:dyDescent="0.25">
      <c r="D513" s="109"/>
      <c r="G513" s="109"/>
      <c r="H513" s="109"/>
      <c r="I513" s="109"/>
    </row>
    <row r="514" spans="4:9" x14ac:dyDescent="0.25">
      <c r="D514" s="109"/>
      <c r="G514" s="109"/>
      <c r="H514" s="109"/>
      <c r="I514" s="109"/>
    </row>
    <row r="515" spans="4:9" x14ac:dyDescent="0.25">
      <c r="D515" s="109"/>
      <c r="G515" s="109"/>
      <c r="H515" s="109"/>
      <c r="I515" s="109"/>
    </row>
    <row r="516" spans="4:9" x14ac:dyDescent="0.25">
      <c r="D516" s="109"/>
      <c r="G516" s="109"/>
      <c r="H516" s="109"/>
      <c r="I516" s="109"/>
    </row>
    <row r="517" spans="4:9" x14ac:dyDescent="0.25">
      <c r="D517" s="109"/>
      <c r="G517" s="109"/>
      <c r="H517" s="109"/>
      <c r="I517" s="109"/>
    </row>
    <row r="518" spans="4:9" x14ac:dyDescent="0.25">
      <c r="D518" s="109"/>
      <c r="G518" s="109"/>
      <c r="H518" s="109"/>
      <c r="I518" s="109"/>
    </row>
    <row r="519" spans="4:9" x14ac:dyDescent="0.25">
      <c r="D519" s="109"/>
      <c r="G519" s="109"/>
      <c r="H519" s="109"/>
      <c r="I519" s="109"/>
    </row>
    <row r="520" spans="4:9" x14ac:dyDescent="0.25">
      <c r="D520" s="109"/>
      <c r="G520" s="109"/>
      <c r="H520" s="109"/>
      <c r="I520" s="109"/>
    </row>
    <row r="521" spans="4:9" x14ac:dyDescent="0.25">
      <c r="D521" s="109"/>
      <c r="G521" s="109"/>
      <c r="H521" s="109"/>
      <c r="I521" s="109"/>
    </row>
    <row r="522" spans="4:9" x14ac:dyDescent="0.25">
      <c r="D522" s="109"/>
      <c r="G522" s="109"/>
      <c r="H522" s="109"/>
      <c r="I522" s="109"/>
    </row>
    <row r="523" spans="4:9" x14ac:dyDescent="0.25">
      <c r="D523" s="109"/>
      <c r="G523" s="109"/>
      <c r="H523" s="109"/>
      <c r="I523" s="109"/>
    </row>
    <row r="524" spans="4:9" x14ac:dyDescent="0.25">
      <c r="D524" s="109"/>
      <c r="G524" s="109"/>
      <c r="H524" s="109"/>
      <c r="I524" s="109"/>
    </row>
    <row r="525" spans="4:9" x14ac:dyDescent="0.25">
      <c r="D525" s="109"/>
      <c r="G525" s="109"/>
      <c r="H525" s="109"/>
      <c r="I525" s="109"/>
    </row>
    <row r="526" spans="4:9" x14ac:dyDescent="0.25">
      <c r="D526" s="109"/>
      <c r="G526" s="109"/>
      <c r="H526" s="109"/>
      <c r="I526" s="109"/>
    </row>
    <row r="527" spans="4:9" x14ac:dyDescent="0.25">
      <c r="D527" s="109"/>
      <c r="G527" s="109"/>
      <c r="H527" s="109"/>
      <c r="I527" s="109"/>
    </row>
    <row r="528" spans="4:9" x14ac:dyDescent="0.25">
      <c r="D528" s="109"/>
      <c r="G528" s="109"/>
      <c r="H528" s="109"/>
      <c r="I528" s="109"/>
    </row>
    <row r="529" spans="4:9" x14ac:dyDescent="0.25">
      <c r="D529" s="109"/>
      <c r="G529" s="109"/>
      <c r="H529" s="109"/>
      <c r="I529" s="109"/>
    </row>
    <row r="530" spans="4:9" x14ac:dyDescent="0.25">
      <c r="D530" s="109"/>
      <c r="G530" s="109"/>
      <c r="H530" s="109"/>
      <c r="I530" s="109"/>
    </row>
    <row r="531" spans="4:9" x14ac:dyDescent="0.25">
      <c r="D531" s="109"/>
      <c r="G531" s="109"/>
      <c r="H531" s="109"/>
      <c r="I531" s="109"/>
    </row>
    <row r="532" spans="4:9" x14ac:dyDescent="0.25">
      <c r="D532" s="109"/>
      <c r="G532" s="109"/>
      <c r="H532" s="109"/>
      <c r="I532" s="109"/>
    </row>
    <row r="533" spans="4:9" x14ac:dyDescent="0.25">
      <c r="D533" s="109"/>
      <c r="G533" s="109"/>
      <c r="H533" s="109"/>
      <c r="I533" s="109"/>
    </row>
    <row r="534" spans="4:9" x14ac:dyDescent="0.25">
      <c r="D534" s="109"/>
      <c r="G534" s="109"/>
      <c r="H534" s="109"/>
      <c r="I534" s="109"/>
    </row>
    <row r="535" spans="4:9" x14ac:dyDescent="0.25">
      <c r="D535" s="109"/>
      <c r="G535" s="109"/>
      <c r="H535" s="109"/>
      <c r="I535" s="109"/>
    </row>
    <row r="536" spans="4:9" x14ac:dyDescent="0.25">
      <c r="D536" s="109"/>
      <c r="G536" s="109"/>
      <c r="H536" s="109"/>
      <c r="I536" s="109"/>
    </row>
    <row r="537" spans="4:9" x14ac:dyDescent="0.25">
      <c r="D537" s="109"/>
      <c r="G537" s="109"/>
      <c r="H537" s="109"/>
      <c r="I537" s="109"/>
    </row>
    <row r="538" spans="4:9" x14ac:dyDescent="0.25">
      <c r="D538" s="109"/>
      <c r="G538" s="109"/>
      <c r="H538" s="109"/>
      <c r="I538" s="109"/>
    </row>
    <row r="539" spans="4:9" x14ac:dyDescent="0.25">
      <c r="D539" s="109"/>
      <c r="G539" s="109"/>
      <c r="H539" s="109"/>
      <c r="I539" s="109"/>
    </row>
    <row r="540" spans="4:9" x14ac:dyDescent="0.25">
      <c r="D540" s="109"/>
      <c r="G540" s="109"/>
      <c r="H540" s="109"/>
      <c r="I540" s="109"/>
    </row>
    <row r="541" spans="4:9" x14ac:dyDescent="0.25">
      <c r="D541" s="109"/>
      <c r="G541" s="109"/>
      <c r="H541" s="109"/>
      <c r="I541" s="109"/>
    </row>
    <row r="542" spans="4:9" x14ac:dyDescent="0.25">
      <c r="D542" s="109"/>
      <c r="G542" s="109"/>
      <c r="H542" s="109"/>
      <c r="I542" s="109"/>
    </row>
    <row r="543" spans="4:9" x14ac:dyDescent="0.25">
      <c r="D543" s="109"/>
      <c r="G543" s="109"/>
      <c r="H543" s="109"/>
      <c r="I543" s="109"/>
    </row>
    <row r="544" spans="4:9" x14ac:dyDescent="0.25">
      <c r="D544" s="109"/>
      <c r="G544" s="109"/>
      <c r="H544" s="109"/>
      <c r="I544" s="109"/>
    </row>
    <row r="545" spans="4:9" x14ac:dyDescent="0.25">
      <c r="D545" s="109"/>
      <c r="G545" s="109"/>
      <c r="H545" s="109"/>
      <c r="I545" s="109"/>
    </row>
    <row r="546" spans="4:9" x14ac:dyDescent="0.25">
      <c r="D546" s="109"/>
      <c r="G546" s="109"/>
      <c r="H546" s="109"/>
      <c r="I546" s="109"/>
    </row>
    <row r="547" spans="4:9" x14ac:dyDescent="0.25">
      <c r="D547" s="109"/>
      <c r="G547" s="109"/>
      <c r="H547" s="109"/>
      <c r="I547" s="109"/>
    </row>
    <row r="548" spans="4:9" x14ac:dyDescent="0.25">
      <c r="D548" s="109"/>
      <c r="G548" s="109"/>
      <c r="H548" s="109"/>
      <c r="I548" s="109"/>
    </row>
    <row r="549" spans="4:9" x14ac:dyDescent="0.25">
      <c r="D549" s="109"/>
      <c r="G549" s="109"/>
      <c r="H549" s="109"/>
      <c r="I549" s="109"/>
    </row>
    <row r="550" spans="4:9" x14ac:dyDescent="0.25">
      <c r="D550" s="109"/>
      <c r="G550" s="109"/>
      <c r="H550" s="109"/>
      <c r="I550" s="109"/>
    </row>
    <row r="551" spans="4:9" x14ac:dyDescent="0.25">
      <c r="D551" s="109"/>
      <c r="G551" s="109"/>
      <c r="H551" s="109"/>
      <c r="I551" s="109"/>
    </row>
    <row r="552" spans="4:9" x14ac:dyDescent="0.25">
      <c r="D552" s="109"/>
      <c r="G552" s="109"/>
      <c r="H552" s="109"/>
      <c r="I552" s="109"/>
    </row>
    <row r="553" spans="4:9" x14ac:dyDescent="0.25">
      <c r="D553" s="109"/>
      <c r="G553" s="109"/>
      <c r="H553" s="109"/>
      <c r="I553" s="109"/>
    </row>
    <row r="554" spans="4:9" x14ac:dyDescent="0.25">
      <c r="D554" s="109"/>
      <c r="G554" s="109"/>
      <c r="H554" s="109"/>
      <c r="I554" s="109"/>
    </row>
    <row r="555" spans="4:9" x14ac:dyDescent="0.25">
      <c r="D555" s="109"/>
      <c r="G555" s="109"/>
      <c r="H555" s="109"/>
      <c r="I555" s="109"/>
    </row>
    <row r="556" spans="4:9" x14ac:dyDescent="0.25">
      <c r="D556" s="109"/>
      <c r="G556" s="109"/>
      <c r="H556" s="109"/>
      <c r="I556" s="109"/>
    </row>
    <row r="557" spans="4:9" x14ac:dyDescent="0.25">
      <c r="D557" s="109"/>
      <c r="G557" s="109"/>
      <c r="H557" s="109"/>
      <c r="I557" s="109"/>
    </row>
    <row r="558" spans="4:9" x14ac:dyDescent="0.25">
      <c r="D558" s="109"/>
      <c r="G558" s="109"/>
      <c r="H558" s="109"/>
      <c r="I558" s="109"/>
    </row>
    <row r="559" spans="4:9" x14ac:dyDescent="0.25">
      <c r="D559" s="109"/>
      <c r="G559" s="109"/>
      <c r="H559" s="109"/>
      <c r="I559" s="109"/>
    </row>
    <row r="560" spans="4:9" x14ac:dyDescent="0.25">
      <c r="D560" s="109"/>
      <c r="G560" s="109"/>
      <c r="H560" s="109"/>
      <c r="I560" s="109"/>
    </row>
    <row r="561" spans="4:9" x14ac:dyDescent="0.25">
      <c r="D561" s="109"/>
      <c r="G561" s="109"/>
      <c r="H561" s="109"/>
      <c r="I561" s="109"/>
    </row>
    <row r="562" spans="4:9" x14ac:dyDescent="0.25">
      <c r="D562" s="109"/>
      <c r="G562" s="109"/>
      <c r="H562" s="109"/>
      <c r="I562" s="109"/>
    </row>
    <row r="563" spans="4:9" x14ac:dyDescent="0.25">
      <c r="D563" s="109"/>
      <c r="G563" s="109"/>
      <c r="H563" s="109"/>
      <c r="I563" s="109"/>
    </row>
    <row r="564" spans="4:9" x14ac:dyDescent="0.25">
      <c r="D564" s="109"/>
      <c r="G564" s="109"/>
      <c r="H564" s="109"/>
      <c r="I564" s="109"/>
    </row>
    <row r="565" spans="4:9" x14ac:dyDescent="0.25">
      <c r="D565" s="109"/>
      <c r="G565" s="109"/>
      <c r="H565" s="109"/>
      <c r="I565" s="109"/>
    </row>
    <row r="566" spans="4:9" x14ac:dyDescent="0.25">
      <c r="D566" s="109"/>
      <c r="G566" s="109"/>
      <c r="H566" s="109"/>
      <c r="I566" s="109"/>
    </row>
    <row r="567" spans="4:9" x14ac:dyDescent="0.25">
      <c r="D567" s="109"/>
      <c r="G567" s="109"/>
      <c r="H567" s="109"/>
      <c r="I567" s="109"/>
    </row>
    <row r="568" spans="4:9" x14ac:dyDescent="0.25">
      <c r="D568" s="109"/>
      <c r="G568" s="109"/>
      <c r="H568" s="109"/>
      <c r="I568" s="109"/>
    </row>
    <row r="569" spans="4:9" x14ac:dyDescent="0.25">
      <c r="D569" s="109"/>
      <c r="G569" s="109"/>
      <c r="H569" s="109"/>
      <c r="I569" s="109"/>
    </row>
    <row r="570" spans="4:9" x14ac:dyDescent="0.25">
      <c r="D570" s="109"/>
      <c r="G570" s="109"/>
      <c r="H570" s="109"/>
      <c r="I570" s="109"/>
    </row>
    <row r="571" spans="4:9" x14ac:dyDescent="0.25">
      <c r="D571" s="109"/>
      <c r="G571" s="109"/>
      <c r="H571" s="109"/>
      <c r="I571" s="109"/>
    </row>
    <row r="572" spans="4:9" x14ac:dyDescent="0.25">
      <c r="D572" s="109"/>
      <c r="G572" s="109"/>
      <c r="H572" s="109"/>
      <c r="I572" s="109"/>
    </row>
    <row r="573" spans="4:9" x14ac:dyDescent="0.25">
      <c r="D573" s="109"/>
      <c r="G573" s="109"/>
      <c r="H573" s="109"/>
      <c r="I573" s="109"/>
    </row>
    <row r="574" spans="4:9" x14ac:dyDescent="0.25">
      <c r="D574" s="109"/>
      <c r="G574" s="109"/>
      <c r="H574" s="109"/>
      <c r="I574" s="109"/>
    </row>
    <row r="575" spans="4:9" x14ac:dyDescent="0.25">
      <c r="D575" s="109"/>
      <c r="G575" s="109"/>
      <c r="H575" s="109"/>
      <c r="I575" s="109"/>
    </row>
    <row r="576" spans="4:9" x14ac:dyDescent="0.25">
      <c r="D576" s="109"/>
      <c r="G576" s="109"/>
      <c r="H576" s="109"/>
      <c r="I576" s="109"/>
    </row>
    <row r="577" spans="4:9" x14ac:dyDescent="0.25">
      <c r="D577" s="109"/>
      <c r="G577" s="109"/>
      <c r="H577" s="109"/>
      <c r="I577" s="109"/>
    </row>
    <row r="578" spans="4:9" x14ac:dyDescent="0.25">
      <c r="D578" s="109"/>
      <c r="G578" s="109"/>
      <c r="H578" s="109"/>
      <c r="I578" s="109"/>
    </row>
    <row r="579" spans="4:9" x14ac:dyDescent="0.25">
      <c r="D579" s="109"/>
      <c r="G579" s="109"/>
      <c r="H579" s="109"/>
      <c r="I579" s="109"/>
    </row>
    <row r="580" spans="4:9" x14ac:dyDescent="0.25">
      <c r="D580" s="109"/>
      <c r="G580" s="109"/>
      <c r="H580" s="109"/>
      <c r="I580" s="109"/>
    </row>
    <row r="581" spans="4:9" x14ac:dyDescent="0.25">
      <c r="D581" s="109"/>
      <c r="G581" s="109"/>
      <c r="H581" s="109"/>
      <c r="I581" s="109"/>
    </row>
    <row r="582" spans="4:9" x14ac:dyDescent="0.25">
      <c r="D582" s="109"/>
      <c r="G582" s="109"/>
      <c r="H582" s="109"/>
      <c r="I582" s="109"/>
    </row>
    <row r="583" spans="4:9" x14ac:dyDescent="0.25">
      <c r="D583" s="109"/>
      <c r="G583" s="109"/>
      <c r="H583" s="109"/>
      <c r="I583" s="109"/>
    </row>
    <row r="584" spans="4:9" x14ac:dyDescent="0.25">
      <c r="D584" s="109"/>
      <c r="G584" s="109"/>
      <c r="H584" s="109"/>
      <c r="I584" s="109"/>
    </row>
    <row r="585" spans="4:9" x14ac:dyDescent="0.25">
      <c r="D585" s="109"/>
      <c r="G585" s="109"/>
      <c r="H585" s="109"/>
      <c r="I585" s="109"/>
    </row>
    <row r="586" spans="4:9" x14ac:dyDescent="0.25">
      <c r="D586" s="109"/>
      <c r="G586" s="109"/>
      <c r="H586" s="109"/>
      <c r="I586" s="109"/>
    </row>
    <row r="587" spans="4:9" x14ac:dyDescent="0.25">
      <c r="D587" s="109"/>
      <c r="G587" s="109"/>
      <c r="H587" s="109"/>
      <c r="I587" s="109"/>
    </row>
    <row r="588" spans="4:9" x14ac:dyDescent="0.25">
      <c r="D588" s="109"/>
      <c r="G588" s="109"/>
      <c r="H588" s="109"/>
      <c r="I588" s="109"/>
    </row>
    <row r="589" spans="4:9" x14ac:dyDescent="0.25">
      <c r="D589" s="109"/>
      <c r="G589" s="109"/>
      <c r="H589" s="109"/>
      <c r="I589" s="109"/>
    </row>
    <row r="590" spans="4:9" x14ac:dyDescent="0.25">
      <c r="D590" s="109"/>
      <c r="G590" s="109"/>
      <c r="H590" s="109"/>
      <c r="I590" s="109"/>
    </row>
    <row r="591" spans="4:9" x14ac:dyDescent="0.25">
      <c r="D591" s="109"/>
      <c r="G591" s="109"/>
      <c r="H591" s="109"/>
      <c r="I591" s="109"/>
    </row>
    <row r="592" spans="4:9" x14ac:dyDescent="0.25">
      <c r="D592" s="109"/>
      <c r="G592" s="109"/>
      <c r="H592" s="109"/>
      <c r="I592" s="109"/>
    </row>
    <row r="593" spans="4:9" x14ac:dyDescent="0.25">
      <c r="D593" s="109"/>
      <c r="G593" s="109"/>
      <c r="H593" s="109"/>
      <c r="I593" s="109"/>
    </row>
    <row r="594" spans="4:9" x14ac:dyDescent="0.25">
      <c r="D594" s="109"/>
      <c r="G594" s="109"/>
      <c r="H594" s="109"/>
      <c r="I594" s="109"/>
    </row>
    <row r="595" spans="4:9" x14ac:dyDescent="0.25">
      <c r="D595" s="109"/>
      <c r="G595" s="109"/>
      <c r="H595" s="109"/>
      <c r="I595" s="109"/>
    </row>
    <row r="596" spans="4:9" x14ac:dyDescent="0.25">
      <c r="D596" s="109"/>
      <c r="G596" s="109"/>
      <c r="H596" s="109"/>
      <c r="I596" s="109"/>
    </row>
    <row r="597" spans="4:9" x14ac:dyDescent="0.25">
      <c r="D597" s="109"/>
      <c r="G597" s="109"/>
      <c r="H597" s="109"/>
      <c r="I597" s="109"/>
    </row>
    <row r="598" spans="4:9" x14ac:dyDescent="0.25">
      <c r="D598" s="109"/>
      <c r="G598" s="109"/>
      <c r="H598" s="109"/>
      <c r="I598" s="109"/>
    </row>
    <row r="599" spans="4:9" x14ac:dyDescent="0.25">
      <c r="D599" s="109"/>
      <c r="G599" s="109"/>
      <c r="H599" s="109"/>
      <c r="I599" s="109"/>
    </row>
    <row r="600" spans="4:9" x14ac:dyDescent="0.25">
      <c r="D600" s="109"/>
      <c r="G600" s="109"/>
      <c r="H600" s="109"/>
      <c r="I600" s="109"/>
    </row>
    <row r="601" spans="4:9" x14ac:dyDescent="0.25">
      <c r="D601" s="109"/>
      <c r="G601" s="109"/>
      <c r="H601" s="109"/>
      <c r="I601" s="109"/>
    </row>
    <row r="602" spans="4:9" x14ac:dyDescent="0.25">
      <c r="D602" s="109"/>
      <c r="G602" s="109"/>
      <c r="H602" s="109"/>
      <c r="I602" s="109"/>
    </row>
    <row r="603" spans="4:9" x14ac:dyDescent="0.25">
      <c r="D603" s="109"/>
      <c r="G603" s="109"/>
      <c r="H603" s="109"/>
      <c r="I603" s="109"/>
    </row>
    <row r="604" spans="4:9" x14ac:dyDescent="0.25">
      <c r="D604" s="109"/>
      <c r="G604" s="109"/>
      <c r="H604" s="109"/>
      <c r="I604" s="109"/>
    </row>
    <row r="605" spans="4:9" x14ac:dyDescent="0.25">
      <c r="D605" s="109"/>
      <c r="G605" s="109"/>
      <c r="H605" s="109"/>
      <c r="I605" s="109"/>
    </row>
    <row r="606" spans="4:9" x14ac:dyDescent="0.25">
      <c r="D606" s="109"/>
      <c r="G606" s="109"/>
      <c r="H606" s="109"/>
      <c r="I606" s="109"/>
    </row>
    <row r="607" spans="4:9" x14ac:dyDescent="0.25">
      <c r="D607" s="109"/>
      <c r="G607" s="109"/>
      <c r="H607" s="109"/>
      <c r="I607" s="109"/>
    </row>
    <row r="608" spans="4:9" x14ac:dyDescent="0.25">
      <c r="D608" s="109"/>
      <c r="G608" s="109"/>
      <c r="H608" s="109"/>
      <c r="I608" s="109"/>
    </row>
    <row r="609" spans="4:9" x14ac:dyDescent="0.25">
      <c r="D609" s="109"/>
      <c r="G609" s="109"/>
      <c r="H609" s="109"/>
      <c r="I609" s="109"/>
    </row>
    <row r="610" spans="4:9" x14ac:dyDescent="0.25">
      <c r="D610" s="109"/>
      <c r="G610" s="109"/>
      <c r="H610" s="109"/>
      <c r="I610" s="109"/>
    </row>
    <row r="611" spans="4:9" x14ac:dyDescent="0.25">
      <c r="D611" s="109"/>
      <c r="G611" s="109"/>
      <c r="H611" s="109"/>
      <c r="I611" s="109"/>
    </row>
    <row r="612" spans="4:9" x14ac:dyDescent="0.25">
      <c r="D612" s="109"/>
      <c r="G612" s="109"/>
      <c r="H612" s="109"/>
      <c r="I612" s="109"/>
    </row>
    <row r="613" spans="4:9" x14ac:dyDescent="0.25">
      <c r="D613" s="109"/>
      <c r="G613" s="109"/>
      <c r="H613" s="109"/>
      <c r="I613" s="109"/>
    </row>
    <row r="614" spans="4:9" x14ac:dyDescent="0.25">
      <c r="D614" s="109"/>
      <c r="G614" s="109"/>
      <c r="H614" s="109"/>
      <c r="I614" s="109"/>
    </row>
    <row r="615" spans="4:9" x14ac:dyDescent="0.25">
      <c r="D615" s="109"/>
      <c r="G615" s="109"/>
      <c r="H615" s="109"/>
      <c r="I615" s="109"/>
    </row>
    <row r="616" spans="4:9" x14ac:dyDescent="0.25">
      <c r="D616" s="109"/>
      <c r="G616" s="109"/>
      <c r="H616" s="109"/>
      <c r="I616" s="109"/>
    </row>
    <row r="617" spans="4:9" x14ac:dyDescent="0.25">
      <c r="D617" s="109"/>
      <c r="G617" s="109"/>
      <c r="H617" s="109"/>
      <c r="I617" s="109"/>
    </row>
    <row r="618" spans="4:9" x14ac:dyDescent="0.25">
      <c r="D618" s="109"/>
      <c r="G618" s="109"/>
      <c r="H618" s="109"/>
      <c r="I618" s="109"/>
    </row>
    <row r="619" spans="4:9" x14ac:dyDescent="0.25">
      <c r="D619" s="109"/>
      <c r="G619" s="109"/>
      <c r="H619" s="109"/>
      <c r="I619" s="109"/>
    </row>
    <row r="620" spans="4:9" x14ac:dyDescent="0.25">
      <c r="D620" s="109"/>
      <c r="G620" s="109"/>
      <c r="H620" s="109"/>
      <c r="I620" s="109"/>
    </row>
    <row r="621" spans="4:9" x14ac:dyDescent="0.25">
      <c r="D621" s="109"/>
      <c r="G621" s="109"/>
      <c r="H621" s="109"/>
      <c r="I621" s="109"/>
    </row>
    <row r="622" spans="4:9" x14ac:dyDescent="0.25">
      <c r="D622" s="109"/>
      <c r="G622" s="109"/>
      <c r="H622" s="109"/>
      <c r="I622" s="109"/>
    </row>
    <row r="623" spans="4:9" x14ac:dyDescent="0.25">
      <c r="D623" s="109"/>
      <c r="G623" s="109"/>
      <c r="H623" s="109"/>
      <c r="I623" s="109"/>
    </row>
    <row r="624" spans="4:9" x14ac:dyDescent="0.25">
      <c r="D624" s="109"/>
      <c r="G624" s="109"/>
      <c r="H624" s="109"/>
      <c r="I624" s="109"/>
    </row>
    <row r="625" spans="4:9" x14ac:dyDescent="0.25">
      <c r="D625" s="109"/>
      <c r="G625" s="109"/>
      <c r="H625" s="109"/>
      <c r="I625" s="109"/>
    </row>
    <row r="626" spans="4:9" x14ac:dyDescent="0.25">
      <c r="D626" s="109"/>
      <c r="G626" s="109"/>
      <c r="H626" s="109"/>
      <c r="I626" s="109"/>
    </row>
    <row r="627" spans="4:9" x14ac:dyDescent="0.25">
      <c r="D627" s="109"/>
      <c r="G627" s="109"/>
      <c r="H627" s="109"/>
      <c r="I627" s="109"/>
    </row>
    <row r="628" spans="4:9" x14ac:dyDescent="0.25">
      <c r="D628" s="109"/>
      <c r="G628" s="109"/>
      <c r="H628" s="109"/>
      <c r="I628" s="109"/>
    </row>
    <row r="629" spans="4:9" x14ac:dyDescent="0.25">
      <c r="D629" s="109"/>
      <c r="G629" s="109"/>
      <c r="H629" s="109"/>
      <c r="I629" s="109"/>
    </row>
    <row r="630" spans="4:9" x14ac:dyDescent="0.25">
      <c r="D630" s="109"/>
      <c r="G630" s="109"/>
      <c r="H630" s="109"/>
      <c r="I630" s="109"/>
    </row>
    <row r="631" spans="4:9" x14ac:dyDescent="0.25">
      <c r="D631" s="109"/>
      <c r="G631" s="109"/>
      <c r="H631" s="109"/>
      <c r="I631" s="109"/>
    </row>
    <row r="632" spans="4:9" x14ac:dyDescent="0.25">
      <c r="D632" s="109"/>
      <c r="G632" s="109"/>
      <c r="H632" s="109"/>
      <c r="I632" s="109"/>
    </row>
    <row r="633" spans="4:9" x14ac:dyDescent="0.25">
      <c r="D633" s="109"/>
      <c r="G633" s="109"/>
      <c r="H633" s="109"/>
      <c r="I633" s="109"/>
    </row>
    <row r="634" spans="4:9" x14ac:dyDescent="0.25">
      <c r="D634" s="109"/>
      <c r="G634" s="109"/>
      <c r="H634" s="109"/>
      <c r="I634" s="109"/>
    </row>
    <row r="635" spans="4:9" x14ac:dyDescent="0.25">
      <c r="D635" s="109"/>
      <c r="G635" s="109"/>
      <c r="H635" s="109"/>
      <c r="I635" s="109"/>
    </row>
    <row r="636" spans="4:9" x14ac:dyDescent="0.25">
      <c r="D636" s="109"/>
      <c r="G636" s="109"/>
      <c r="H636" s="109"/>
      <c r="I636" s="109"/>
    </row>
    <row r="637" spans="4:9" x14ac:dyDescent="0.25">
      <c r="D637" s="109"/>
      <c r="G637" s="109"/>
      <c r="H637" s="109"/>
      <c r="I637" s="109"/>
    </row>
    <row r="638" spans="4:9" x14ac:dyDescent="0.25">
      <c r="D638" s="109"/>
      <c r="G638" s="109"/>
      <c r="H638" s="109"/>
      <c r="I638" s="109"/>
    </row>
    <row r="639" spans="4:9" x14ac:dyDescent="0.25">
      <c r="D639" s="109"/>
      <c r="G639" s="109"/>
      <c r="H639" s="109"/>
      <c r="I639" s="109"/>
    </row>
    <row r="640" spans="4:9" x14ac:dyDescent="0.25">
      <c r="D640" s="109"/>
      <c r="G640" s="109"/>
      <c r="H640" s="109"/>
      <c r="I640" s="109"/>
    </row>
    <row r="641" spans="4:9" x14ac:dyDescent="0.25">
      <c r="D641" s="109"/>
      <c r="G641" s="109"/>
      <c r="H641" s="109"/>
      <c r="I641" s="109"/>
    </row>
    <row r="642" spans="4:9" x14ac:dyDescent="0.25">
      <c r="D642" s="109"/>
      <c r="G642" s="109"/>
      <c r="H642" s="109"/>
      <c r="I642" s="109"/>
    </row>
    <row r="643" spans="4:9" x14ac:dyDescent="0.25">
      <c r="D643" s="109"/>
      <c r="G643" s="109"/>
      <c r="H643" s="109"/>
      <c r="I643" s="109"/>
    </row>
    <row r="644" spans="4:9" x14ac:dyDescent="0.25">
      <c r="D644" s="109"/>
      <c r="G644" s="109"/>
      <c r="H644" s="109"/>
      <c r="I644" s="109"/>
    </row>
    <row r="645" spans="4:9" x14ac:dyDescent="0.25">
      <c r="D645" s="109"/>
      <c r="G645" s="109"/>
      <c r="H645" s="109"/>
      <c r="I645" s="109"/>
    </row>
    <row r="646" spans="4:9" x14ac:dyDescent="0.25">
      <c r="D646" s="109"/>
      <c r="G646" s="109"/>
      <c r="H646" s="109"/>
      <c r="I646" s="109"/>
    </row>
    <row r="647" spans="4:9" x14ac:dyDescent="0.25">
      <c r="D647" s="109"/>
      <c r="G647" s="109"/>
      <c r="H647" s="109"/>
      <c r="I647" s="109"/>
    </row>
    <row r="648" spans="4:9" x14ac:dyDescent="0.25">
      <c r="D648" s="109"/>
      <c r="G648" s="109"/>
      <c r="H648" s="109"/>
      <c r="I648" s="109"/>
    </row>
    <row r="649" spans="4:9" x14ac:dyDescent="0.25">
      <c r="D649" s="109"/>
      <c r="G649" s="109"/>
      <c r="H649" s="109"/>
      <c r="I649" s="109"/>
    </row>
    <row r="650" spans="4:9" x14ac:dyDescent="0.25">
      <c r="D650" s="109"/>
      <c r="G650" s="109"/>
      <c r="H650" s="109"/>
      <c r="I650" s="109"/>
    </row>
    <row r="651" spans="4:9" x14ac:dyDescent="0.25">
      <c r="D651" s="109"/>
      <c r="G651" s="109"/>
      <c r="H651" s="109"/>
      <c r="I651" s="109"/>
    </row>
    <row r="652" spans="4:9" x14ac:dyDescent="0.25">
      <c r="D652" s="109"/>
      <c r="G652" s="109"/>
      <c r="H652" s="109"/>
      <c r="I652" s="109"/>
    </row>
    <row r="653" spans="4:9" x14ac:dyDescent="0.25">
      <c r="D653" s="109"/>
      <c r="G653" s="109"/>
      <c r="H653" s="109"/>
      <c r="I653" s="109"/>
    </row>
    <row r="654" spans="4:9" x14ac:dyDescent="0.25">
      <c r="D654" s="109"/>
      <c r="G654" s="109"/>
      <c r="H654" s="109"/>
      <c r="I654" s="109"/>
    </row>
    <row r="655" spans="4:9" x14ac:dyDescent="0.25">
      <c r="D655" s="109"/>
      <c r="G655" s="109"/>
      <c r="H655" s="109"/>
      <c r="I655" s="109"/>
    </row>
    <row r="656" spans="4:9" x14ac:dyDescent="0.25">
      <c r="D656" s="109"/>
      <c r="G656" s="109"/>
      <c r="H656" s="109"/>
      <c r="I656" s="109"/>
    </row>
    <row r="657" spans="4:9" x14ac:dyDescent="0.25">
      <c r="D657" s="109"/>
      <c r="G657" s="109"/>
      <c r="H657" s="109"/>
      <c r="I657" s="109"/>
    </row>
    <row r="658" spans="4:9" x14ac:dyDescent="0.25">
      <c r="D658" s="109"/>
      <c r="G658" s="109"/>
      <c r="H658" s="109"/>
      <c r="I658" s="109"/>
    </row>
    <row r="659" spans="4:9" x14ac:dyDescent="0.25">
      <c r="D659" s="109"/>
      <c r="G659" s="109"/>
      <c r="H659" s="109"/>
      <c r="I659" s="109"/>
    </row>
    <row r="660" spans="4:9" x14ac:dyDescent="0.25">
      <c r="D660" s="109"/>
      <c r="G660" s="109"/>
      <c r="H660" s="109"/>
      <c r="I660" s="109"/>
    </row>
    <row r="661" spans="4:9" x14ac:dyDescent="0.25">
      <c r="D661" s="109"/>
      <c r="G661" s="109"/>
      <c r="H661" s="109"/>
      <c r="I661" s="109"/>
    </row>
    <row r="662" spans="4:9" x14ac:dyDescent="0.25">
      <c r="D662" s="109"/>
      <c r="G662" s="109"/>
      <c r="H662" s="109"/>
      <c r="I662" s="109"/>
    </row>
    <row r="663" spans="4:9" x14ac:dyDescent="0.25">
      <c r="D663" s="109"/>
      <c r="G663" s="109"/>
      <c r="H663" s="109"/>
      <c r="I663" s="109"/>
    </row>
    <row r="664" spans="4:9" x14ac:dyDescent="0.25">
      <c r="D664" s="109"/>
      <c r="G664" s="109"/>
      <c r="H664" s="109"/>
      <c r="I664" s="109"/>
    </row>
    <row r="665" spans="4:9" x14ac:dyDescent="0.25">
      <c r="D665" s="109"/>
      <c r="G665" s="109"/>
      <c r="H665" s="109"/>
      <c r="I665" s="109"/>
    </row>
    <row r="666" spans="4:9" x14ac:dyDescent="0.25">
      <c r="D666" s="109"/>
      <c r="G666" s="109"/>
      <c r="H666" s="109"/>
      <c r="I666" s="109"/>
    </row>
    <row r="667" spans="4:9" x14ac:dyDescent="0.25">
      <c r="D667" s="109"/>
      <c r="G667" s="109"/>
      <c r="H667" s="109"/>
      <c r="I667" s="109"/>
    </row>
    <row r="668" spans="4:9" x14ac:dyDescent="0.25">
      <c r="D668" s="109"/>
      <c r="G668" s="109"/>
      <c r="H668" s="109"/>
      <c r="I668" s="109"/>
    </row>
    <row r="669" spans="4:9" x14ac:dyDescent="0.25">
      <c r="D669" s="109"/>
      <c r="G669" s="109"/>
      <c r="H669" s="109"/>
      <c r="I669" s="109"/>
    </row>
    <row r="670" spans="4:9" x14ac:dyDescent="0.25">
      <c r="D670" s="109"/>
      <c r="G670" s="109"/>
      <c r="H670" s="109"/>
      <c r="I670" s="109"/>
    </row>
    <row r="671" spans="4:9" x14ac:dyDescent="0.25">
      <c r="D671" s="109"/>
      <c r="G671" s="109"/>
      <c r="H671" s="109"/>
      <c r="I671" s="109"/>
    </row>
    <row r="672" spans="4:9" x14ac:dyDescent="0.25">
      <c r="D672" s="109"/>
      <c r="G672" s="109"/>
      <c r="H672" s="109"/>
      <c r="I672" s="109"/>
    </row>
    <row r="673" spans="4:9" x14ac:dyDescent="0.25">
      <c r="D673" s="109"/>
      <c r="G673" s="109"/>
      <c r="H673" s="109"/>
      <c r="I673" s="109"/>
    </row>
    <row r="674" spans="4:9" x14ac:dyDescent="0.25">
      <c r="D674" s="109"/>
      <c r="G674" s="109"/>
      <c r="H674" s="109"/>
      <c r="I674" s="109"/>
    </row>
    <row r="675" spans="4:9" x14ac:dyDescent="0.25">
      <c r="D675" s="109"/>
      <c r="G675" s="109"/>
      <c r="H675" s="109"/>
      <c r="I675" s="109"/>
    </row>
    <row r="676" spans="4:9" x14ac:dyDescent="0.25">
      <c r="D676" s="109"/>
      <c r="G676" s="109"/>
      <c r="H676" s="109"/>
      <c r="I676" s="109"/>
    </row>
    <row r="677" spans="4:9" x14ac:dyDescent="0.25">
      <c r="D677" s="109"/>
      <c r="G677" s="109"/>
      <c r="H677" s="109"/>
      <c r="I677" s="109"/>
    </row>
    <row r="678" spans="4:9" x14ac:dyDescent="0.25">
      <c r="D678" s="109"/>
      <c r="G678" s="109"/>
      <c r="H678" s="109"/>
      <c r="I678" s="109"/>
    </row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S679:S65526 J679:J65526 S3 J3">
    <cfRule type="cellIs" dxfId="84" priority="61" stopIfTrue="1" operator="lessThan">
      <formula>0</formula>
    </cfRule>
  </conditionalFormatting>
  <conditionalFormatting sqref="H57:I59 Q57:S59 Q62:S62 H62:I62 H8:J9 Q8:S15 S63:S129 H22:I53 S61 Q22:S53 H10:I15 J10:J129 H147:J196 Q147:S196">
    <cfRule type="cellIs" dxfId="83" priority="62" stopIfTrue="1" operator="lessThan">
      <formula>0</formula>
    </cfRule>
    <cfRule type="cellIs" dxfId="82" priority="63" stopIfTrue="1" operator="greaterThanOrEqual">
      <formula>0</formula>
    </cfRule>
  </conditionalFormatting>
  <conditionalFormatting sqref="H62:I62">
    <cfRule type="cellIs" dxfId="81" priority="59" stopIfTrue="1" operator="lessThan">
      <formula>0</formula>
    </cfRule>
    <cfRule type="cellIs" dxfId="80" priority="60" stopIfTrue="1" operator="greaterThanOrEqual">
      <formula>0</formula>
    </cfRule>
  </conditionalFormatting>
  <conditionalFormatting sqref="Q60:S60 Q61:R61">
    <cfRule type="cellIs" dxfId="79" priority="57" stopIfTrue="1" operator="lessThan">
      <formula>0</formula>
    </cfRule>
    <cfRule type="cellIs" dxfId="78" priority="58" stopIfTrue="1" operator="greaterThanOrEqual">
      <formula>0</formula>
    </cfRule>
  </conditionalFormatting>
  <conditionalFormatting sqref="H60:I61">
    <cfRule type="cellIs" dxfId="77" priority="55" stopIfTrue="1" operator="lessThan">
      <formula>0</formula>
    </cfRule>
    <cfRule type="cellIs" dxfId="76" priority="56" stopIfTrue="1" operator="greaterThanOrEqual">
      <formula>0</formula>
    </cfRule>
  </conditionalFormatting>
  <conditionalFormatting sqref="H56:I56">
    <cfRule type="cellIs" dxfId="75" priority="53" stopIfTrue="1" operator="lessThan">
      <formula>0</formula>
    </cfRule>
    <cfRule type="cellIs" dxfId="74" priority="54" stopIfTrue="1" operator="greaterThanOrEqual">
      <formula>0</formula>
    </cfRule>
  </conditionalFormatting>
  <conditionalFormatting sqref="Q56:S56">
    <cfRule type="cellIs" dxfId="73" priority="51" stopIfTrue="1" operator="lessThan">
      <formula>0</formula>
    </cfRule>
    <cfRule type="cellIs" dxfId="72" priority="52" stopIfTrue="1" operator="greaterThanOrEqual">
      <formula>0</formula>
    </cfRule>
  </conditionalFormatting>
  <conditionalFormatting sqref="H16:I22 Q16:S22">
    <cfRule type="cellIs" dxfId="71" priority="49" stopIfTrue="1" operator="lessThan">
      <formula>0</formula>
    </cfRule>
    <cfRule type="cellIs" dxfId="70" priority="50" stopIfTrue="1" operator="greaterThanOrEqual">
      <formula>0</formula>
    </cfRule>
  </conditionalFormatting>
  <conditionalFormatting sqref="H54:I55">
    <cfRule type="cellIs" dxfId="69" priority="47" stopIfTrue="1" operator="lessThan">
      <formula>0</formula>
    </cfRule>
    <cfRule type="cellIs" dxfId="68" priority="48" stopIfTrue="1" operator="greaterThanOrEqual">
      <formula>0</formula>
    </cfRule>
  </conditionalFormatting>
  <conditionalFormatting sqref="Q54:S55">
    <cfRule type="cellIs" dxfId="67" priority="45" stopIfTrue="1" operator="lessThan">
      <formula>0</formula>
    </cfRule>
    <cfRule type="cellIs" dxfId="66" priority="46" stopIfTrue="1" operator="greaterThanOrEqual">
      <formula>0</formula>
    </cfRule>
  </conditionalFormatting>
  <conditionalFormatting sqref="R63:R129">
    <cfRule type="cellIs" dxfId="65" priority="41" stopIfTrue="1" operator="lessThan">
      <formula>0</formula>
    </cfRule>
    <cfRule type="cellIs" dxfId="64" priority="42" stopIfTrue="1" operator="greaterThanOrEqual">
      <formula>0</formula>
    </cfRule>
  </conditionalFormatting>
  <conditionalFormatting sqref="H63:I129">
    <cfRule type="cellIs" dxfId="63" priority="33" stopIfTrue="1" operator="lessThan">
      <formula>0</formula>
    </cfRule>
    <cfRule type="cellIs" dxfId="62" priority="34" stopIfTrue="1" operator="greaterThanOrEqual">
      <formula>0</formula>
    </cfRule>
  </conditionalFormatting>
  <conditionalFormatting sqref="H63:I129">
    <cfRule type="cellIs" dxfId="61" priority="31" stopIfTrue="1" operator="lessThan">
      <formula>0</formula>
    </cfRule>
    <cfRule type="cellIs" dxfId="60" priority="32" stopIfTrue="1" operator="greaterThanOrEqual">
      <formula>0</formula>
    </cfRule>
  </conditionalFormatting>
  <conditionalFormatting sqref="Q63:Q129">
    <cfRule type="cellIs" dxfId="59" priority="29" stopIfTrue="1" operator="lessThan">
      <formula>0</formula>
    </cfRule>
    <cfRule type="cellIs" dxfId="58" priority="30" stopIfTrue="1" operator="greaterThanOrEqual">
      <formula>0</formula>
    </cfRule>
  </conditionalFormatting>
  <conditionalFormatting sqref="J130:J146 S130:S146">
    <cfRule type="cellIs" dxfId="57" priority="27" stopIfTrue="1" operator="lessThan">
      <formula>0</formula>
    </cfRule>
    <cfRule type="cellIs" dxfId="56" priority="28" stopIfTrue="1" operator="greaterThanOrEqual">
      <formula>0</formula>
    </cfRule>
  </conditionalFormatting>
  <conditionalFormatting sqref="R130:R146">
    <cfRule type="cellIs" dxfId="55" priority="25" stopIfTrue="1" operator="lessThan">
      <formula>0</formula>
    </cfRule>
    <cfRule type="cellIs" dxfId="54" priority="26" stopIfTrue="1" operator="greaterThanOrEqual">
      <formula>0</formula>
    </cfRule>
  </conditionalFormatting>
  <conditionalFormatting sqref="H130:I146">
    <cfRule type="cellIs" dxfId="53" priority="23" stopIfTrue="1" operator="lessThan">
      <formula>0</formula>
    </cfRule>
    <cfRule type="cellIs" dxfId="52" priority="24" stopIfTrue="1" operator="greaterThanOrEqual">
      <formula>0</formula>
    </cfRule>
  </conditionalFormatting>
  <conditionalFormatting sqref="H130:I146">
    <cfRule type="cellIs" dxfId="51" priority="21" stopIfTrue="1" operator="lessThan">
      <formula>0</formula>
    </cfRule>
    <cfRule type="cellIs" dxfId="50" priority="22" stopIfTrue="1" operator="greaterThanOrEqual">
      <formula>0</formula>
    </cfRule>
  </conditionalFormatting>
  <conditionalFormatting sqref="Q130:Q146">
    <cfRule type="cellIs" dxfId="49" priority="19" stopIfTrue="1" operator="lessThan">
      <formula>0</formula>
    </cfRule>
    <cfRule type="cellIs" dxfId="48" priority="20" stopIfTrue="1" operator="greaterThanOrEqual">
      <formula>0</formula>
    </cfRule>
  </conditionalFormatting>
  <conditionalFormatting sqref="Q197:S264 H197:J264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H265:J271 Q265:S271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H272:J278 Q272:S278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H279:J284 Q279:S284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hyperlinks>
    <hyperlink ref="A1:B1" location="INDICE!A1" display="Volver al Indice" xr:uid="{83A841E6-39F8-4E3F-8E87-1CA46ADE65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ECAA-18B4-4EF1-80CE-AA543655AC3D}">
  <dimension ref="A1:S767"/>
  <sheetViews>
    <sheetView zoomScale="90" zoomScaleNormal="90" workbookViewId="0">
      <selection activeCell="R745" sqref="R745"/>
    </sheetView>
  </sheetViews>
  <sheetFormatPr baseColWidth="10" defaultColWidth="8" defaultRowHeight="13.5" x14ac:dyDescent="0.25"/>
  <cols>
    <col min="1" max="1" width="23.42578125" style="109" customWidth="1"/>
    <col min="2" max="2" width="11.7109375" style="109" bestFit="1" customWidth="1"/>
    <col min="3" max="3" width="12" style="109" bestFit="1" customWidth="1"/>
    <col min="4" max="4" width="9.5703125" style="109" customWidth="1"/>
    <col min="5" max="6" width="11.7109375" style="109" bestFit="1" customWidth="1"/>
    <col min="7" max="7" width="12.28515625" style="109" customWidth="1"/>
    <col min="8" max="8" width="10.7109375" style="109" customWidth="1"/>
    <col min="9" max="9" width="10.7109375" style="109" bestFit="1" customWidth="1"/>
    <col min="10" max="10" width="13.140625" style="109" bestFit="1" customWidth="1"/>
    <col min="11" max="11" width="12.85546875" style="109" customWidth="1"/>
    <col min="12" max="12" width="13.140625" style="109" bestFit="1" customWidth="1"/>
    <col min="13" max="13" width="9.28515625" style="109" customWidth="1"/>
    <col min="14" max="14" width="13.140625" style="109" bestFit="1" customWidth="1"/>
    <col min="15" max="15" width="12.85546875" style="109" customWidth="1"/>
    <col min="16" max="16" width="12.7109375" style="109" customWidth="1"/>
    <col min="17" max="17" width="10.42578125" style="109" bestFit="1" customWidth="1"/>
    <col min="18" max="18" width="10" style="109" customWidth="1"/>
    <col min="19" max="19" width="12.7109375" style="109" bestFit="1" customWidth="1"/>
    <col min="20" max="256" width="8" style="109"/>
    <col min="257" max="257" width="23.42578125" style="109" customWidth="1"/>
    <col min="258" max="258" width="11.7109375" style="109" bestFit="1" customWidth="1"/>
    <col min="259" max="259" width="12" style="109" bestFit="1" customWidth="1"/>
    <col min="260" max="260" width="9.5703125" style="109" customWidth="1"/>
    <col min="261" max="262" width="11.7109375" style="109" bestFit="1" customWidth="1"/>
    <col min="263" max="263" width="12.28515625" style="109" customWidth="1"/>
    <col min="264" max="265" width="9.42578125" style="109" customWidth="1"/>
    <col min="266" max="266" width="9.28515625" style="109" customWidth="1"/>
    <col min="267" max="267" width="12.85546875" style="109" customWidth="1"/>
    <col min="268" max="268" width="13.140625" style="109" bestFit="1" customWidth="1"/>
    <col min="269" max="269" width="9.28515625" style="109" customWidth="1"/>
    <col min="270" max="270" width="13.140625" style="109" bestFit="1" customWidth="1"/>
    <col min="271" max="271" width="12.85546875" style="109" customWidth="1"/>
    <col min="272" max="272" width="12.7109375" style="109" customWidth="1"/>
    <col min="273" max="273" width="9.42578125" style="109" customWidth="1"/>
    <col min="274" max="274" width="10" style="109" customWidth="1"/>
    <col min="275" max="275" width="8.5703125" style="109" customWidth="1"/>
    <col min="276" max="512" width="8" style="109"/>
    <col min="513" max="513" width="23.42578125" style="109" customWidth="1"/>
    <col min="514" max="514" width="11.7109375" style="109" bestFit="1" customWidth="1"/>
    <col min="515" max="515" width="12" style="109" bestFit="1" customWidth="1"/>
    <col min="516" max="516" width="9.5703125" style="109" customWidth="1"/>
    <col min="517" max="518" width="11.7109375" style="109" bestFit="1" customWidth="1"/>
    <col min="519" max="519" width="12.28515625" style="109" customWidth="1"/>
    <col min="520" max="521" width="9.42578125" style="109" customWidth="1"/>
    <col min="522" max="522" width="9.28515625" style="109" customWidth="1"/>
    <col min="523" max="523" width="12.85546875" style="109" customWidth="1"/>
    <col min="524" max="524" width="13.140625" style="109" bestFit="1" customWidth="1"/>
    <col min="525" max="525" width="9.28515625" style="109" customWidth="1"/>
    <col min="526" max="526" width="13.140625" style="109" bestFit="1" customWidth="1"/>
    <col min="527" max="527" width="12.85546875" style="109" customWidth="1"/>
    <col min="528" max="528" width="12.7109375" style="109" customWidth="1"/>
    <col min="529" max="529" width="9.42578125" style="109" customWidth="1"/>
    <col min="530" max="530" width="10" style="109" customWidth="1"/>
    <col min="531" max="531" width="8.5703125" style="109" customWidth="1"/>
    <col min="532" max="768" width="8" style="109"/>
    <col min="769" max="769" width="23.42578125" style="109" customWidth="1"/>
    <col min="770" max="770" width="11.7109375" style="109" bestFit="1" customWidth="1"/>
    <col min="771" max="771" width="12" style="109" bestFit="1" customWidth="1"/>
    <col min="772" max="772" width="9.5703125" style="109" customWidth="1"/>
    <col min="773" max="774" width="11.7109375" style="109" bestFit="1" customWidth="1"/>
    <col min="775" max="775" width="12.28515625" style="109" customWidth="1"/>
    <col min="776" max="777" width="9.42578125" style="109" customWidth="1"/>
    <col min="778" max="778" width="9.28515625" style="109" customWidth="1"/>
    <col min="779" max="779" width="12.85546875" style="109" customWidth="1"/>
    <col min="780" max="780" width="13.140625" style="109" bestFit="1" customWidth="1"/>
    <col min="781" max="781" width="9.28515625" style="109" customWidth="1"/>
    <col min="782" max="782" width="13.140625" style="109" bestFit="1" customWidth="1"/>
    <col min="783" max="783" width="12.85546875" style="109" customWidth="1"/>
    <col min="784" max="784" width="12.7109375" style="109" customWidth="1"/>
    <col min="785" max="785" width="9.42578125" style="109" customWidth="1"/>
    <col min="786" max="786" width="10" style="109" customWidth="1"/>
    <col min="787" max="787" width="8.5703125" style="109" customWidth="1"/>
    <col min="788" max="1024" width="8" style="109"/>
    <col min="1025" max="1025" width="23.42578125" style="109" customWidth="1"/>
    <col min="1026" max="1026" width="11.7109375" style="109" bestFit="1" customWidth="1"/>
    <col min="1027" max="1027" width="12" style="109" bestFit="1" customWidth="1"/>
    <col min="1028" max="1028" width="9.5703125" style="109" customWidth="1"/>
    <col min="1029" max="1030" width="11.7109375" style="109" bestFit="1" customWidth="1"/>
    <col min="1031" max="1031" width="12.28515625" style="109" customWidth="1"/>
    <col min="1032" max="1033" width="9.42578125" style="109" customWidth="1"/>
    <col min="1034" max="1034" width="9.28515625" style="109" customWidth="1"/>
    <col min="1035" max="1035" width="12.85546875" style="109" customWidth="1"/>
    <col min="1036" max="1036" width="13.140625" style="109" bestFit="1" customWidth="1"/>
    <col min="1037" max="1037" width="9.28515625" style="109" customWidth="1"/>
    <col min="1038" max="1038" width="13.140625" style="109" bestFit="1" customWidth="1"/>
    <col min="1039" max="1039" width="12.85546875" style="109" customWidth="1"/>
    <col min="1040" max="1040" width="12.7109375" style="109" customWidth="1"/>
    <col min="1041" max="1041" width="9.42578125" style="109" customWidth="1"/>
    <col min="1042" max="1042" width="10" style="109" customWidth="1"/>
    <col min="1043" max="1043" width="8.5703125" style="109" customWidth="1"/>
    <col min="1044" max="1280" width="8" style="109"/>
    <col min="1281" max="1281" width="23.42578125" style="109" customWidth="1"/>
    <col min="1282" max="1282" width="11.7109375" style="109" bestFit="1" customWidth="1"/>
    <col min="1283" max="1283" width="12" style="109" bestFit="1" customWidth="1"/>
    <col min="1284" max="1284" width="9.5703125" style="109" customWidth="1"/>
    <col min="1285" max="1286" width="11.7109375" style="109" bestFit="1" customWidth="1"/>
    <col min="1287" max="1287" width="12.28515625" style="109" customWidth="1"/>
    <col min="1288" max="1289" width="9.42578125" style="109" customWidth="1"/>
    <col min="1290" max="1290" width="9.28515625" style="109" customWidth="1"/>
    <col min="1291" max="1291" width="12.85546875" style="109" customWidth="1"/>
    <col min="1292" max="1292" width="13.140625" style="109" bestFit="1" customWidth="1"/>
    <col min="1293" max="1293" width="9.28515625" style="109" customWidth="1"/>
    <col min="1294" max="1294" width="13.140625" style="109" bestFit="1" customWidth="1"/>
    <col min="1295" max="1295" width="12.85546875" style="109" customWidth="1"/>
    <col min="1296" max="1296" width="12.7109375" style="109" customWidth="1"/>
    <col min="1297" max="1297" width="9.42578125" style="109" customWidth="1"/>
    <col min="1298" max="1298" width="10" style="109" customWidth="1"/>
    <col min="1299" max="1299" width="8.5703125" style="109" customWidth="1"/>
    <col min="1300" max="1536" width="8" style="109"/>
    <col min="1537" max="1537" width="23.42578125" style="109" customWidth="1"/>
    <col min="1538" max="1538" width="11.7109375" style="109" bestFit="1" customWidth="1"/>
    <col min="1539" max="1539" width="12" style="109" bestFit="1" customWidth="1"/>
    <col min="1540" max="1540" width="9.5703125" style="109" customWidth="1"/>
    <col min="1541" max="1542" width="11.7109375" style="109" bestFit="1" customWidth="1"/>
    <col min="1543" max="1543" width="12.28515625" style="109" customWidth="1"/>
    <col min="1544" max="1545" width="9.42578125" style="109" customWidth="1"/>
    <col min="1546" max="1546" width="9.28515625" style="109" customWidth="1"/>
    <col min="1547" max="1547" width="12.85546875" style="109" customWidth="1"/>
    <col min="1548" max="1548" width="13.140625" style="109" bestFit="1" customWidth="1"/>
    <col min="1549" max="1549" width="9.28515625" style="109" customWidth="1"/>
    <col min="1550" max="1550" width="13.140625" style="109" bestFit="1" customWidth="1"/>
    <col min="1551" max="1551" width="12.85546875" style="109" customWidth="1"/>
    <col min="1552" max="1552" width="12.7109375" style="109" customWidth="1"/>
    <col min="1553" max="1553" width="9.42578125" style="109" customWidth="1"/>
    <col min="1554" max="1554" width="10" style="109" customWidth="1"/>
    <col min="1555" max="1555" width="8.5703125" style="109" customWidth="1"/>
    <col min="1556" max="1792" width="8" style="109"/>
    <col min="1793" max="1793" width="23.42578125" style="109" customWidth="1"/>
    <col min="1794" max="1794" width="11.7109375" style="109" bestFit="1" customWidth="1"/>
    <col min="1795" max="1795" width="12" style="109" bestFit="1" customWidth="1"/>
    <col min="1796" max="1796" width="9.5703125" style="109" customWidth="1"/>
    <col min="1797" max="1798" width="11.7109375" style="109" bestFit="1" customWidth="1"/>
    <col min="1799" max="1799" width="12.28515625" style="109" customWidth="1"/>
    <col min="1800" max="1801" width="9.42578125" style="109" customWidth="1"/>
    <col min="1802" max="1802" width="9.28515625" style="109" customWidth="1"/>
    <col min="1803" max="1803" width="12.85546875" style="109" customWidth="1"/>
    <col min="1804" max="1804" width="13.140625" style="109" bestFit="1" customWidth="1"/>
    <col min="1805" max="1805" width="9.28515625" style="109" customWidth="1"/>
    <col min="1806" max="1806" width="13.140625" style="109" bestFit="1" customWidth="1"/>
    <col min="1807" max="1807" width="12.85546875" style="109" customWidth="1"/>
    <col min="1808" max="1808" width="12.7109375" style="109" customWidth="1"/>
    <col min="1809" max="1809" width="9.42578125" style="109" customWidth="1"/>
    <col min="1810" max="1810" width="10" style="109" customWidth="1"/>
    <col min="1811" max="1811" width="8.5703125" style="109" customWidth="1"/>
    <col min="1812" max="2048" width="8" style="109"/>
    <col min="2049" max="2049" width="23.42578125" style="109" customWidth="1"/>
    <col min="2050" max="2050" width="11.7109375" style="109" bestFit="1" customWidth="1"/>
    <col min="2051" max="2051" width="12" style="109" bestFit="1" customWidth="1"/>
    <col min="2052" max="2052" width="9.5703125" style="109" customWidth="1"/>
    <col min="2053" max="2054" width="11.7109375" style="109" bestFit="1" customWidth="1"/>
    <col min="2055" max="2055" width="12.28515625" style="109" customWidth="1"/>
    <col min="2056" max="2057" width="9.42578125" style="109" customWidth="1"/>
    <col min="2058" max="2058" width="9.28515625" style="109" customWidth="1"/>
    <col min="2059" max="2059" width="12.85546875" style="109" customWidth="1"/>
    <col min="2060" max="2060" width="13.140625" style="109" bestFit="1" customWidth="1"/>
    <col min="2061" max="2061" width="9.28515625" style="109" customWidth="1"/>
    <col min="2062" max="2062" width="13.140625" style="109" bestFit="1" customWidth="1"/>
    <col min="2063" max="2063" width="12.85546875" style="109" customWidth="1"/>
    <col min="2064" max="2064" width="12.7109375" style="109" customWidth="1"/>
    <col min="2065" max="2065" width="9.42578125" style="109" customWidth="1"/>
    <col min="2066" max="2066" width="10" style="109" customWidth="1"/>
    <col min="2067" max="2067" width="8.5703125" style="109" customWidth="1"/>
    <col min="2068" max="2304" width="8" style="109"/>
    <col min="2305" max="2305" width="23.42578125" style="109" customWidth="1"/>
    <col min="2306" max="2306" width="11.7109375" style="109" bestFit="1" customWidth="1"/>
    <col min="2307" max="2307" width="12" style="109" bestFit="1" customWidth="1"/>
    <col min="2308" max="2308" width="9.5703125" style="109" customWidth="1"/>
    <col min="2309" max="2310" width="11.7109375" style="109" bestFit="1" customWidth="1"/>
    <col min="2311" max="2311" width="12.28515625" style="109" customWidth="1"/>
    <col min="2312" max="2313" width="9.42578125" style="109" customWidth="1"/>
    <col min="2314" max="2314" width="9.28515625" style="109" customWidth="1"/>
    <col min="2315" max="2315" width="12.85546875" style="109" customWidth="1"/>
    <col min="2316" max="2316" width="13.140625" style="109" bestFit="1" customWidth="1"/>
    <col min="2317" max="2317" width="9.28515625" style="109" customWidth="1"/>
    <col min="2318" max="2318" width="13.140625" style="109" bestFit="1" customWidth="1"/>
    <col min="2319" max="2319" width="12.85546875" style="109" customWidth="1"/>
    <col min="2320" max="2320" width="12.7109375" style="109" customWidth="1"/>
    <col min="2321" max="2321" width="9.42578125" style="109" customWidth="1"/>
    <col min="2322" max="2322" width="10" style="109" customWidth="1"/>
    <col min="2323" max="2323" width="8.5703125" style="109" customWidth="1"/>
    <col min="2324" max="2560" width="8" style="109"/>
    <col min="2561" max="2561" width="23.42578125" style="109" customWidth="1"/>
    <col min="2562" max="2562" width="11.7109375" style="109" bestFit="1" customWidth="1"/>
    <col min="2563" max="2563" width="12" style="109" bestFit="1" customWidth="1"/>
    <col min="2564" max="2564" width="9.5703125" style="109" customWidth="1"/>
    <col min="2565" max="2566" width="11.7109375" style="109" bestFit="1" customWidth="1"/>
    <col min="2567" max="2567" width="12.28515625" style="109" customWidth="1"/>
    <col min="2568" max="2569" width="9.42578125" style="109" customWidth="1"/>
    <col min="2570" max="2570" width="9.28515625" style="109" customWidth="1"/>
    <col min="2571" max="2571" width="12.85546875" style="109" customWidth="1"/>
    <col min="2572" max="2572" width="13.140625" style="109" bestFit="1" customWidth="1"/>
    <col min="2573" max="2573" width="9.28515625" style="109" customWidth="1"/>
    <col min="2574" max="2574" width="13.140625" style="109" bestFit="1" customWidth="1"/>
    <col min="2575" max="2575" width="12.85546875" style="109" customWidth="1"/>
    <col min="2576" max="2576" width="12.7109375" style="109" customWidth="1"/>
    <col min="2577" max="2577" width="9.42578125" style="109" customWidth="1"/>
    <col min="2578" max="2578" width="10" style="109" customWidth="1"/>
    <col min="2579" max="2579" width="8.5703125" style="109" customWidth="1"/>
    <col min="2580" max="2816" width="8" style="109"/>
    <col min="2817" max="2817" width="23.42578125" style="109" customWidth="1"/>
    <col min="2818" max="2818" width="11.7109375" style="109" bestFit="1" customWidth="1"/>
    <col min="2819" max="2819" width="12" style="109" bestFit="1" customWidth="1"/>
    <col min="2820" max="2820" width="9.5703125" style="109" customWidth="1"/>
    <col min="2821" max="2822" width="11.7109375" style="109" bestFit="1" customWidth="1"/>
    <col min="2823" max="2823" width="12.28515625" style="109" customWidth="1"/>
    <col min="2824" max="2825" width="9.42578125" style="109" customWidth="1"/>
    <col min="2826" max="2826" width="9.28515625" style="109" customWidth="1"/>
    <col min="2827" max="2827" width="12.85546875" style="109" customWidth="1"/>
    <col min="2828" max="2828" width="13.140625" style="109" bestFit="1" customWidth="1"/>
    <col min="2829" max="2829" width="9.28515625" style="109" customWidth="1"/>
    <col min="2830" max="2830" width="13.140625" style="109" bestFit="1" customWidth="1"/>
    <col min="2831" max="2831" width="12.85546875" style="109" customWidth="1"/>
    <col min="2832" max="2832" width="12.7109375" style="109" customWidth="1"/>
    <col min="2833" max="2833" width="9.42578125" style="109" customWidth="1"/>
    <col min="2834" max="2834" width="10" style="109" customWidth="1"/>
    <col min="2835" max="2835" width="8.5703125" style="109" customWidth="1"/>
    <col min="2836" max="3072" width="8" style="109"/>
    <col min="3073" max="3073" width="23.42578125" style="109" customWidth="1"/>
    <col min="3074" max="3074" width="11.7109375" style="109" bestFit="1" customWidth="1"/>
    <col min="3075" max="3075" width="12" style="109" bestFit="1" customWidth="1"/>
    <col min="3076" max="3076" width="9.5703125" style="109" customWidth="1"/>
    <col min="3077" max="3078" width="11.7109375" style="109" bestFit="1" customWidth="1"/>
    <col min="3079" max="3079" width="12.28515625" style="109" customWidth="1"/>
    <col min="3080" max="3081" width="9.42578125" style="109" customWidth="1"/>
    <col min="3082" max="3082" width="9.28515625" style="109" customWidth="1"/>
    <col min="3083" max="3083" width="12.85546875" style="109" customWidth="1"/>
    <col min="3084" max="3084" width="13.140625" style="109" bestFit="1" customWidth="1"/>
    <col min="3085" max="3085" width="9.28515625" style="109" customWidth="1"/>
    <col min="3086" max="3086" width="13.140625" style="109" bestFit="1" customWidth="1"/>
    <col min="3087" max="3087" width="12.85546875" style="109" customWidth="1"/>
    <col min="3088" max="3088" width="12.7109375" style="109" customWidth="1"/>
    <col min="3089" max="3089" width="9.42578125" style="109" customWidth="1"/>
    <col min="3090" max="3090" width="10" style="109" customWidth="1"/>
    <col min="3091" max="3091" width="8.5703125" style="109" customWidth="1"/>
    <col min="3092" max="3328" width="8" style="109"/>
    <col min="3329" max="3329" width="23.42578125" style="109" customWidth="1"/>
    <col min="3330" max="3330" width="11.7109375" style="109" bestFit="1" customWidth="1"/>
    <col min="3331" max="3331" width="12" style="109" bestFit="1" customWidth="1"/>
    <col min="3332" max="3332" width="9.5703125" style="109" customWidth="1"/>
    <col min="3333" max="3334" width="11.7109375" style="109" bestFit="1" customWidth="1"/>
    <col min="3335" max="3335" width="12.28515625" style="109" customWidth="1"/>
    <col min="3336" max="3337" width="9.42578125" style="109" customWidth="1"/>
    <col min="3338" max="3338" width="9.28515625" style="109" customWidth="1"/>
    <col min="3339" max="3339" width="12.85546875" style="109" customWidth="1"/>
    <col min="3340" max="3340" width="13.140625" style="109" bestFit="1" customWidth="1"/>
    <col min="3341" max="3341" width="9.28515625" style="109" customWidth="1"/>
    <col min="3342" max="3342" width="13.140625" style="109" bestFit="1" customWidth="1"/>
    <col min="3343" max="3343" width="12.85546875" style="109" customWidth="1"/>
    <col min="3344" max="3344" width="12.7109375" style="109" customWidth="1"/>
    <col min="3345" max="3345" width="9.42578125" style="109" customWidth="1"/>
    <col min="3346" max="3346" width="10" style="109" customWidth="1"/>
    <col min="3347" max="3347" width="8.5703125" style="109" customWidth="1"/>
    <col min="3348" max="3584" width="8" style="109"/>
    <col min="3585" max="3585" width="23.42578125" style="109" customWidth="1"/>
    <col min="3586" max="3586" width="11.7109375" style="109" bestFit="1" customWidth="1"/>
    <col min="3587" max="3587" width="12" style="109" bestFit="1" customWidth="1"/>
    <col min="3588" max="3588" width="9.5703125" style="109" customWidth="1"/>
    <col min="3589" max="3590" width="11.7109375" style="109" bestFit="1" customWidth="1"/>
    <col min="3591" max="3591" width="12.28515625" style="109" customWidth="1"/>
    <col min="3592" max="3593" width="9.42578125" style="109" customWidth="1"/>
    <col min="3594" max="3594" width="9.28515625" style="109" customWidth="1"/>
    <col min="3595" max="3595" width="12.85546875" style="109" customWidth="1"/>
    <col min="3596" max="3596" width="13.140625" style="109" bestFit="1" customWidth="1"/>
    <col min="3597" max="3597" width="9.28515625" style="109" customWidth="1"/>
    <col min="3598" max="3598" width="13.140625" style="109" bestFit="1" customWidth="1"/>
    <col min="3599" max="3599" width="12.85546875" style="109" customWidth="1"/>
    <col min="3600" max="3600" width="12.7109375" style="109" customWidth="1"/>
    <col min="3601" max="3601" width="9.42578125" style="109" customWidth="1"/>
    <col min="3602" max="3602" width="10" style="109" customWidth="1"/>
    <col min="3603" max="3603" width="8.5703125" style="109" customWidth="1"/>
    <col min="3604" max="3840" width="8" style="109"/>
    <col min="3841" max="3841" width="23.42578125" style="109" customWidth="1"/>
    <col min="3842" max="3842" width="11.7109375" style="109" bestFit="1" customWidth="1"/>
    <col min="3843" max="3843" width="12" style="109" bestFit="1" customWidth="1"/>
    <col min="3844" max="3844" width="9.5703125" style="109" customWidth="1"/>
    <col min="3845" max="3846" width="11.7109375" style="109" bestFit="1" customWidth="1"/>
    <col min="3847" max="3847" width="12.28515625" style="109" customWidth="1"/>
    <col min="3848" max="3849" width="9.42578125" style="109" customWidth="1"/>
    <col min="3850" max="3850" width="9.28515625" style="109" customWidth="1"/>
    <col min="3851" max="3851" width="12.85546875" style="109" customWidth="1"/>
    <col min="3852" max="3852" width="13.140625" style="109" bestFit="1" customWidth="1"/>
    <col min="3853" max="3853" width="9.28515625" style="109" customWidth="1"/>
    <col min="3854" max="3854" width="13.140625" style="109" bestFit="1" customWidth="1"/>
    <col min="3855" max="3855" width="12.85546875" style="109" customWidth="1"/>
    <col min="3856" max="3856" width="12.7109375" style="109" customWidth="1"/>
    <col min="3857" max="3857" width="9.42578125" style="109" customWidth="1"/>
    <col min="3858" max="3858" width="10" style="109" customWidth="1"/>
    <col min="3859" max="3859" width="8.5703125" style="109" customWidth="1"/>
    <col min="3860" max="4096" width="8" style="109"/>
    <col min="4097" max="4097" width="23.42578125" style="109" customWidth="1"/>
    <col min="4098" max="4098" width="11.7109375" style="109" bestFit="1" customWidth="1"/>
    <col min="4099" max="4099" width="12" style="109" bestFit="1" customWidth="1"/>
    <col min="4100" max="4100" width="9.5703125" style="109" customWidth="1"/>
    <col min="4101" max="4102" width="11.7109375" style="109" bestFit="1" customWidth="1"/>
    <col min="4103" max="4103" width="12.28515625" style="109" customWidth="1"/>
    <col min="4104" max="4105" width="9.42578125" style="109" customWidth="1"/>
    <col min="4106" max="4106" width="9.28515625" style="109" customWidth="1"/>
    <col min="4107" max="4107" width="12.85546875" style="109" customWidth="1"/>
    <col min="4108" max="4108" width="13.140625" style="109" bestFit="1" customWidth="1"/>
    <col min="4109" max="4109" width="9.28515625" style="109" customWidth="1"/>
    <col min="4110" max="4110" width="13.140625" style="109" bestFit="1" customWidth="1"/>
    <col min="4111" max="4111" width="12.85546875" style="109" customWidth="1"/>
    <col min="4112" max="4112" width="12.7109375" style="109" customWidth="1"/>
    <col min="4113" max="4113" width="9.42578125" style="109" customWidth="1"/>
    <col min="4114" max="4114" width="10" style="109" customWidth="1"/>
    <col min="4115" max="4115" width="8.5703125" style="109" customWidth="1"/>
    <col min="4116" max="4352" width="8" style="109"/>
    <col min="4353" max="4353" width="23.42578125" style="109" customWidth="1"/>
    <col min="4354" max="4354" width="11.7109375" style="109" bestFit="1" customWidth="1"/>
    <col min="4355" max="4355" width="12" style="109" bestFit="1" customWidth="1"/>
    <col min="4356" max="4356" width="9.5703125" style="109" customWidth="1"/>
    <col min="4357" max="4358" width="11.7109375" style="109" bestFit="1" customWidth="1"/>
    <col min="4359" max="4359" width="12.28515625" style="109" customWidth="1"/>
    <col min="4360" max="4361" width="9.42578125" style="109" customWidth="1"/>
    <col min="4362" max="4362" width="9.28515625" style="109" customWidth="1"/>
    <col min="4363" max="4363" width="12.85546875" style="109" customWidth="1"/>
    <col min="4364" max="4364" width="13.140625" style="109" bestFit="1" customWidth="1"/>
    <col min="4365" max="4365" width="9.28515625" style="109" customWidth="1"/>
    <col min="4366" max="4366" width="13.140625" style="109" bestFit="1" customWidth="1"/>
    <col min="4367" max="4367" width="12.85546875" style="109" customWidth="1"/>
    <col min="4368" max="4368" width="12.7109375" style="109" customWidth="1"/>
    <col min="4369" max="4369" width="9.42578125" style="109" customWidth="1"/>
    <col min="4370" max="4370" width="10" style="109" customWidth="1"/>
    <col min="4371" max="4371" width="8.5703125" style="109" customWidth="1"/>
    <col min="4372" max="4608" width="8" style="109"/>
    <col min="4609" max="4609" width="23.42578125" style="109" customWidth="1"/>
    <col min="4610" max="4610" width="11.7109375" style="109" bestFit="1" customWidth="1"/>
    <col min="4611" max="4611" width="12" style="109" bestFit="1" customWidth="1"/>
    <col min="4612" max="4612" width="9.5703125" style="109" customWidth="1"/>
    <col min="4613" max="4614" width="11.7109375" style="109" bestFit="1" customWidth="1"/>
    <col min="4615" max="4615" width="12.28515625" style="109" customWidth="1"/>
    <col min="4616" max="4617" width="9.42578125" style="109" customWidth="1"/>
    <col min="4618" max="4618" width="9.28515625" style="109" customWidth="1"/>
    <col min="4619" max="4619" width="12.85546875" style="109" customWidth="1"/>
    <col min="4620" max="4620" width="13.140625" style="109" bestFit="1" customWidth="1"/>
    <col min="4621" max="4621" width="9.28515625" style="109" customWidth="1"/>
    <col min="4622" max="4622" width="13.140625" style="109" bestFit="1" customWidth="1"/>
    <col min="4623" max="4623" width="12.85546875" style="109" customWidth="1"/>
    <col min="4624" max="4624" width="12.7109375" style="109" customWidth="1"/>
    <col min="4625" max="4625" width="9.42578125" style="109" customWidth="1"/>
    <col min="4626" max="4626" width="10" style="109" customWidth="1"/>
    <col min="4627" max="4627" width="8.5703125" style="109" customWidth="1"/>
    <col min="4628" max="4864" width="8" style="109"/>
    <col min="4865" max="4865" width="23.42578125" style="109" customWidth="1"/>
    <col min="4866" max="4866" width="11.7109375" style="109" bestFit="1" customWidth="1"/>
    <col min="4867" max="4867" width="12" style="109" bestFit="1" customWidth="1"/>
    <col min="4868" max="4868" width="9.5703125" style="109" customWidth="1"/>
    <col min="4869" max="4870" width="11.7109375" style="109" bestFit="1" customWidth="1"/>
    <col min="4871" max="4871" width="12.28515625" style="109" customWidth="1"/>
    <col min="4872" max="4873" width="9.42578125" style="109" customWidth="1"/>
    <col min="4874" max="4874" width="9.28515625" style="109" customWidth="1"/>
    <col min="4875" max="4875" width="12.85546875" style="109" customWidth="1"/>
    <col min="4876" max="4876" width="13.140625" style="109" bestFit="1" customWidth="1"/>
    <col min="4877" max="4877" width="9.28515625" style="109" customWidth="1"/>
    <col min="4878" max="4878" width="13.140625" style="109" bestFit="1" customWidth="1"/>
    <col min="4879" max="4879" width="12.85546875" style="109" customWidth="1"/>
    <col min="4880" max="4880" width="12.7109375" style="109" customWidth="1"/>
    <col min="4881" max="4881" width="9.42578125" style="109" customWidth="1"/>
    <col min="4882" max="4882" width="10" style="109" customWidth="1"/>
    <col min="4883" max="4883" width="8.5703125" style="109" customWidth="1"/>
    <col min="4884" max="5120" width="8" style="109"/>
    <col min="5121" max="5121" width="23.42578125" style="109" customWidth="1"/>
    <col min="5122" max="5122" width="11.7109375" style="109" bestFit="1" customWidth="1"/>
    <col min="5123" max="5123" width="12" style="109" bestFit="1" customWidth="1"/>
    <col min="5124" max="5124" width="9.5703125" style="109" customWidth="1"/>
    <col min="5125" max="5126" width="11.7109375" style="109" bestFit="1" customWidth="1"/>
    <col min="5127" max="5127" width="12.28515625" style="109" customWidth="1"/>
    <col min="5128" max="5129" width="9.42578125" style="109" customWidth="1"/>
    <col min="5130" max="5130" width="9.28515625" style="109" customWidth="1"/>
    <col min="5131" max="5131" width="12.85546875" style="109" customWidth="1"/>
    <col min="5132" max="5132" width="13.140625" style="109" bestFit="1" customWidth="1"/>
    <col min="5133" max="5133" width="9.28515625" style="109" customWidth="1"/>
    <col min="5134" max="5134" width="13.140625" style="109" bestFit="1" customWidth="1"/>
    <col min="5135" max="5135" width="12.85546875" style="109" customWidth="1"/>
    <col min="5136" max="5136" width="12.7109375" style="109" customWidth="1"/>
    <col min="5137" max="5137" width="9.42578125" style="109" customWidth="1"/>
    <col min="5138" max="5138" width="10" style="109" customWidth="1"/>
    <col min="5139" max="5139" width="8.5703125" style="109" customWidth="1"/>
    <col min="5140" max="5376" width="8" style="109"/>
    <col min="5377" max="5377" width="23.42578125" style="109" customWidth="1"/>
    <col min="5378" max="5378" width="11.7109375" style="109" bestFit="1" customWidth="1"/>
    <col min="5379" max="5379" width="12" style="109" bestFit="1" customWidth="1"/>
    <col min="5380" max="5380" width="9.5703125" style="109" customWidth="1"/>
    <col min="5381" max="5382" width="11.7109375" style="109" bestFit="1" customWidth="1"/>
    <col min="5383" max="5383" width="12.28515625" style="109" customWidth="1"/>
    <col min="5384" max="5385" width="9.42578125" style="109" customWidth="1"/>
    <col min="5386" max="5386" width="9.28515625" style="109" customWidth="1"/>
    <col min="5387" max="5387" width="12.85546875" style="109" customWidth="1"/>
    <col min="5388" max="5388" width="13.140625" style="109" bestFit="1" customWidth="1"/>
    <col min="5389" max="5389" width="9.28515625" style="109" customWidth="1"/>
    <col min="5390" max="5390" width="13.140625" style="109" bestFit="1" customWidth="1"/>
    <col min="5391" max="5391" width="12.85546875" style="109" customWidth="1"/>
    <col min="5392" max="5392" width="12.7109375" style="109" customWidth="1"/>
    <col min="5393" max="5393" width="9.42578125" style="109" customWidth="1"/>
    <col min="5394" max="5394" width="10" style="109" customWidth="1"/>
    <col min="5395" max="5395" width="8.5703125" style="109" customWidth="1"/>
    <col min="5396" max="5632" width="8" style="109"/>
    <col min="5633" max="5633" width="23.42578125" style="109" customWidth="1"/>
    <col min="5634" max="5634" width="11.7109375" style="109" bestFit="1" customWidth="1"/>
    <col min="5635" max="5635" width="12" style="109" bestFit="1" customWidth="1"/>
    <col min="5636" max="5636" width="9.5703125" style="109" customWidth="1"/>
    <col min="5637" max="5638" width="11.7109375" style="109" bestFit="1" customWidth="1"/>
    <col min="5639" max="5639" width="12.28515625" style="109" customWidth="1"/>
    <col min="5640" max="5641" width="9.42578125" style="109" customWidth="1"/>
    <col min="5642" max="5642" width="9.28515625" style="109" customWidth="1"/>
    <col min="5643" max="5643" width="12.85546875" style="109" customWidth="1"/>
    <col min="5644" max="5644" width="13.140625" style="109" bestFit="1" customWidth="1"/>
    <col min="5645" max="5645" width="9.28515625" style="109" customWidth="1"/>
    <col min="5646" max="5646" width="13.140625" style="109" bestFit="1" customWidth="1"/>
    <col min="5647" max="5647" width="12.85546875" style="109" customWidth="1"/>
    <col min="5648" max="5648" width="12.7109375" style="109" customWidth="1"/>
    <col min="5649" max="5649" width="9.42578125" style="109" customWidth="1"/>
    <col min="5650" max="5650" width="10" style="109" customWidth="1"/>
    <col min="5651" max="5651" width="8.5703125" style="109" customWidth="1"/>
    <col min="5652" max="5888" width="8" style="109"/>
    <col min="5889" max="5889" width="23.42578125" style="109" customWidth="1"/>
    <col min="5890" max="5890" width="11.7109375" style="109" bestFit="1" customWidth="1"/>
    <col min="5891" max="5891" width="12" style="109" bestFit="1" customWidth="1"/>
    <col min="5892" max="5892" width="9.5703125" style="109" customWidth="1"/>
    <col min="5893" max="5894" width="11.7109375" style="109" bestFit="1" customWidth="1"/>
    <col min="5895" max="5895" width="12.28515625" style="109" customWidth="1"/>
    <col min="5896" max="5897" width="9.42578125" style="109" customWidth="1"/>
    <col min="5898" max="5898" width="9.28515625" style="109" customWidth="1"/>
    <col min="5899" max="5899" width="12.85546875" style="109" customWidth="1"/>
    <col min="5900" max="5900" width="13.140625" style="109" bestFit="1" customWidth="1"/>
    <col min="5901" max="5901" width="9.28515625" style="109" customWidth="1"/>
    <col min="5902" max="5902" width="13.140625" style="109" bestFit="1" customWidth="1"/>
    <col min="5903" max="5903" width="12.85546875" style="109" customWidth="1"/>
    <col min="5904" max="5904" width="12.7109375" style="109" customWidth="1"/>
    <col min="5905" max="5905" width="9.42578125" style="109" customWidth="1"/>
    <col min="5906" max="5906" width="10" style="109" customWidth="1"/>
    <col min="5907" max="5907" width="8.5703125" style="109" customWidth="1"/>
    <col min="5908" max="6144" width="8" style="109"/>
    <col min="6145" max="6145" width="23.42578125" style="109" customWidth="1"/>
    <col min="6146" max="6146" width="11.7109375" style="109" bestFit="1" customWidth="1"/>
    <col min="6147" max="6147" width="12" style="109" bestFit="1" customWidth="1"/>
    <col min="6148" max="6148" width="9.5703125" style="109" customWidth="1"/>
    <col min="6149" max="6150" width="11.7109375" style="109" bestFit="1" customWidth="1"/>
    <col min="6151" max="6151" width="12.28515625" style="109" customWidth="1"/>
    <col min="6152" max="6153" width="9.42578125" style="109" customWidth="1"/>
    <col min="6154" max="6154" width="9.28515625" style="109" customWidth="1"/>
    <col min="6155" max="6155" width="12.85546875" style="109" customWidth="1"/>
    <col min="6156" max="6156" width="13.140625" style="109" bestFit="1" customWidth="1"/>
    <col min="6157" max="6157" width="9.28515625" style="109" customWidth="1"/>
    <col min="6158" max="6158" width="13.140625" style="109" bestFit="1" customWidth="1"/>
    <col min="6159" max="6159" width="12.85546875" style="109" customWidth="1"/>
    <col min="6160" max="6160" width="12.7109375" style="109" customWidth="1"/>
    <col min="6161" max="6161" width="9.42578125" style="109" customWidth="1"/>
    <col min="6162" max="6162" width="10" style="109" customWidth="1"/>
    <col min="6163" max="6163" width="8.5703125" style="109" customWidth="1"/>
    <col min="6164" max="6400" width="8" style="109"/>
    <col min="6401" max="6401" width="23.42578125" style="109" customWidth="1"/>
    <col min="6402" max="6402" width="11.7109375" style="109" bestFit="1" customWidth="1"/>
    <col min="6403" max="6403" width="12" style="109" bestFit="1" customWidth="1"/>
    <col min="6404" max="6404" width="9.5703125" style="109" customWidth="1"/>
    <col min="6405" max="6406" width="11.7109375" style="109" bestFit="1" customWidth="1"/>
    <col min="6407" max="6407" width="12.28515625" style="109" customWidth="1"/>
    <col min="6408" max="6409" width="9.42578125" style="109" customWidth="1"/>
    <col min="6410" max="6410" width="9.28515625" style="109" customWidth="1"/>
    <col min="6411" max="6411" width="12.85546875" style="109" customWidth="1"/>
    <col min="6412" max="6412" width="13.140625" style="109" bestFit="1" customWidth="1"/>
    <col min="6413" max="6413" width="9.28515625" style="109" customWidth="1"/>
    <col min="6414" max="6414" width="13.140625" style="109" bestFit="1" customWidth="1"/>
    <col min="6415" max="6415" width="12.85546875" style="109" customWidth="1"/>
    <col min="6416" max="6416" width="12.7109375" style="109" customWidth="1"/>
    <col min="6417" max="6417" width="9.42578125" style="109" customWidth="1"/>
    <col min="6418" max="6418" width="10" style="109" customWidth="1"/>
    <col min="6419" max="6419" width="8.5703125" style="109" customWidth="1"/>
    <col min="6420" max="6656" width="8" style="109"/>
    <col min="6657" max="6657" width="23.42578125" style="109" customWidth="1"/>
    <col min="6658" max="6658" width="11.7109375" style="109" bestFit="1" customWidth="1"/>
    <col min="6659" max="6659" width="12" style="109" bestFit="1" customWidth="1"/>
    <col min="6660" max="6660" width="9.5703125" style="109" customWidth="1"/>
    <col min="6661" max="6662" width="11.7109375" style="109" bestFit="1" customWidth="1"/>
    <col min="6663" max="6663" width="12.28515625" style="109" customWidth="1"/>
    <col min="6664" max="6665" width="9.42578125" style="109" customWidth="1"/>
    <col min="6666" max="6666" width="9.28515625" style="109" customWidth="1"/>
    <col min="6667" max="6667" width="12.85546875" style="109" customWidth="1"/>
    <col min="6668" max="6668" width="13.140625" style="109" bestFit="1" customWidth="1"/>
    <col min="6669" max="6669" width="9.28515625" style="109" customWidth="1"/>
    <col min="6670" max="6670" width="13.140625" style="109" bestFit="1" customWidth="1"/>
    <col min="6671" max="6671" width="12.85546875" style="109" customWidth="1"/>
    <col min="6672" max="6672" width="12.7109375" style="109" customWidth="1"/>
    <col min="6673" max="6673" width="9.42578125" style="109" customWidth="1"/>
    <col min="6674" max="6674" width="10" style="109" customWidth="1"/>
    <col min="6675" max="6675" width="8.5703125" style="109" customWidth="1"/>
    <col min="6676" max="6912" width="8" style="109"/>
    <col min="6913" max="6913" width="23.42578125" style="109" customWidth="1"/>
    <col min="6914" max="6914" width="11.7109375" style="109" bestFit="1" customWidth="1"/>
    <col min="6915" max="6915" width="12" style="109" bestFit="1" customWidth="1"/>
    <col min="6916" max="6916" width="9.5703125" style="109" customWidth="1"/>
    <col min="6917" max="6918" width="11.7109375" style="109" bestFit="1" customWidth="1"/>
    <col min="6919" max="6919" width="12.28515625" style="109" customWidth="1"/>
    <col min="6920" max="6921" width="9.42578125" style="109" customWidth="1"/>
    <col min="6922" max="6922" width="9.28515625" style="109" customWidth="1"/>
    <col min="6923" max="6923" width="12.85546875" style="109" customWidth="1"/>
    <col min="6924" max="6924" width="13.140625" style="109" bestFit="1" customWidth="1"/>
    <col min="6925" max="6925" width="9.28515625" style="109" customWidth="1"/>
    <col min="6926" max="6926" width="13.140625" style="109" bestFit="1" customWidth="1"/>
    <col min="6927" max="6927" width="12.85546875" style="109" customWidth="1"/>
    <col min="6928" max="6928" width="12.7109375" style="109" customWidth="1"/>
    <col min="6929" max="6929" width="9.42578125" style="109" customWidth="1"/>
    <col min="6930" max="6930" width="10" style="109" customWidth="1"/>
    <col min="6931" max="6931" width="8.5703125" style="109" customWidth="1"/>
    <col min="6932" max="7168" width="8" style="109"/>
    <col min="7169" max="7169" width="23.42578125" style="109" customWidth="1"/>
    <col min="7170" max="7170" width="11.7109375" style="109" bestFit="1" customWidth="1"/>
    <col min="7171" max="7171" width="12" style="109" bestFit="1" customWidth="1"/>
    <col min="7172" max="7172" width="9.5703125" style="109" customWidth="1"/>
    <col min="7173" max="7174" width="11.7109375" style="109" bestFit="1" customWidth="1"/>
    <col min="7175" max="7175" width="12.28515625" style="109" customWidth="1"/>
    <col min="7176" max="7177" width="9.42578125" style="109" customWidth="1"/>
    <col min="7178" max="7178" width="9.28515625" style="109" customWidth="1"/>
    <col min="7179" max="7179" width="12.85546875" style="109" customWidth="1"/>
    <col min="7180" max="7180" width="13.140625" style="109" bestFit="1" customWidth="1"/>
    <col min="7181" max="7181" width="9.28515625" style="109" customWidth="1"/>
    <col min="7182" max="7182" width="13.140625" style="109" bestFit="1" customWidth="1"/>
    <col min="7183" max="7183" width="12.85546875" style="109" customWidth="1"/>
    <col min="7184" max="7184" width="12.7109375" style="109" customWidth="1"/>
    <col min="7185" max="7185" width="9.42578125" style="109" customWidth="1"/>
    <col min="7186" max="7186" width="10" style="109" customWidth="1"/>
    <col min="7187" max="7187" width="8.5703125" style="109" customWidth="1"/>
    <col min="7188" max="7424" width="8" style="109"/>
    <col min="7425" max="7425" width="23.42578125" style="109" customWidth="1"/>
    <col min="7426" max="7426" width="11.7109375" style="109" bestFit="1" customWidth="1"/>
    <col min="7427" max="7427" width="12" style="109" bestFit="1" customWidth="1"/>
    <col min="7428" max="7428" width="9.5703125" style="109" customWidth="1"/>
    <col min="7429" max="7430" width="11.7109375" style="109" bestFit="1" customWidth="1"/>
    <col min="7431" max="7431" width="12.28515625" style="109" customWidth="1"/>
    <col min="7432" max="7433" width="9.42578125" style="109" customWidth="1"/>
    <col min="7434" max="7434" width="9.28515625" style="109" customWidth="1"/>
    <col min="7435" max="7435" width="12.85546875" style="109" customWidth="1"/>
    <col min="7436" max="7436" width="13.140625" style="109" bestFit="1" customWidth="1"/>
    <col min="7437" max="7437" width="9.28515625" style="109" customWidth="1"/>
    <col min="7438" max="7438" width="13.140625" style="109" bestFit="1" customWidth="1"/>
    <col min="7439" max="7439" width="12.85546875" style="109" customWidth="1"/>
    <col min="7440" max="7440" width="12.7109375" style="109" customWidth="1"/>
    <col min="7441" max="7441" width="9.42578125" style="109" customWidth="1"/>
    <col min="7442" max="7442" width="10" style="109" customWidth="1"/>
    <col min="7443" max="7443" width="8.5703125" style="109" customWidth="1"/>
    <col min="7444" max="7680" width="8" style="109"/>
    <col min="7681" max="7681" width="23.42578125" style="109" customWidth="1"/>
    <col min="7682" max="7682" width="11.7109375" style="109" bestFit="1" customWidth="1"/>
    <col min="7683" max="7683" width="12" style="109" bestFit="1" customWidth="1"/>
    <col min="7684" max="7684" width="9.5703125" style="109" customWidth="1"/>
    <col min="7685" max="7686" width="11.7109375" style="109" bestFit="1" customWidth="1"/>
    <col min="7687" max="7687" width="12.28515625" style="109" customWidth="1"/>
    <col min="7688" max="7689" width="9.42578125" style="109" customWidth="1"/>
    <col min="7690" max="7690" width="9.28515625" style="109" customWidth="1"/>
    <col min="7691" max="7691" width="12.85546875" style="109" customWidth="1"/>
    <col min="7692" max="7692" width="13.140625" style="109" bestFit="1" customWidth="1"/>
    <col min="7693" max="7693" width="9.28515625" style="109" customWidth="1"/>
    <col min="7694" max="7694" width="13.140625" style="109" bestFit="1" customWidth="1"/>
    <col min="7695" max="7695" width="12.85546875" style="109" customWidth="1"/>
    <col min="7696" max="7696" width="12.7109375" style="109" customWidth="1"/>
    <col min="7697" max="7697" width="9.42578125" style="109" customWidth="1"/>
    <col min="7698" max="7698" width="10" style="109" customWidth="1"/>
    <col min="7699" max="7699" width="8.5703125" style="109" customWidth="1"/>
    <col min="7700" max="7936" width="8" style="109"/>
    <col min="7937" max="7937" width="23.42578125" style="109" customWidth="1"/>
    <col min="7938" max="7938" width="11.7109375" style="109" bestFit="1" customWidth="1"/>
    <col min="7939" max="7939" width="12" style="109" bestFit="1" customWidth="1"/>
    <col min="7940" max="7940" width="9.5703125" style="109" customWidth="1"/>
    <col min="7941" max="7942" width="11.7109375" style="109" bestFit="1" customWidth="1"/>
    <col min="7943" max="7943" width="12.28515625" style="109" customWidth="1"/>
    <col min="7944" max="7945" width="9.42578125" style="109" customWidth="1"/>
    <col min="7946" max="7946" width="9.28515625" style="109" customWidth="1"/>
    <col min="7947" max="7947" width="12.85546875" style="109" customWidth="1"/>
    <col min="7948" max="7948" width="13.140625" style="109" bestFit="1" customWidth="1"/>
    <col min="7949" max="7949" width="9.28515625" style="109" customWidth="1"/>
    <col min="7950" max="7950" width="13.140625" style="109" bestFit="1" customWidth="1"/>
    <col min="7951" max="7951" width="12.85546875" style="109" customWidth="1"/>
    <col min="7952" max="7952" width="12.7109375" style="109" customWidth="1"/>
    <col min="7953" max="7953" width="9.42578125" style="109" customWidth="1"/>
    <col min="7954" max="7954" width="10" style="109" customWidth="1"/>
    <col min="7955" max="7955" width="8.5703125" style="109" customWidth="1"/>
    <col min="7956" max="8192" width="8" style="109"/>
    <col min="8193" max="8193" width="23.42578125" style="109" customWidth="1"/>
    <col min="8194" max="8194" width="11.7109375" style="109" bestFit="1" customWidth="1"/>
    <col min="8195" max="8195" width="12" style="109" bestFit="1" customWidth="1"/>
    <col min="8196" max="8196" width="9.5703125" style="109" customWidth="1"/>
    <col min="8197" max="8198" width="11.7109375" style="109" bestFit="1" customWidth="1"/>
    <col min="8199" max="8199" width="12.28515625" style="109" customWidth="1"/>
    <col min="8200" max="8201" width="9.42578125" style="109" customWidth="1"/>
    <col min="8202" max="8202" width="9.28515625" style="109" customWidth="1"/>
    <col min="8203" max="8203" width="12.85546875" style="109" customWidth="1"/>
    <col min="8204" max="8204" width="13.140625" style="109" bestFit="1" customWidth="1"/>
    <col min="8205" max="8205" width="9.28515625" style="109" customWidth="1"/>
    <col min="8206" max="8206" width="13.140625" style="109" bestFit="1" customWidth="1"/>
    <col min="8207" max="8207" width="12.85546875" style="109" customWidth="1"/>
    <col min="8208" max="8208" width="12.7109375" style="109" customWidth="1"/>
    <col min="8209" max="8209" width="9.42578125" style="109" customWidth="1"/>
    <col min="8210" max="8210" width="10" style="109" customWidth="1"/>
    <col min="8211" max="8211" width="8.5703125" style="109" customWidth="1"/>
    <col min="8212" max="8448" width="8" style="109"/>
    <col min="8449" max="8449" width="23.42578125" style="109" customWidth="1"/>
    <col min="8450" max="8450" width="11.7109375" style="109" bestFit="1" customWidth="1"/>
    <col min="8451" max="8451" width="12" style="109" bestFit="1" customWidth="1"/>
    <col min="8452" max="8452" width="9.5703125" style="109" customWidth="1"/>
    <col min="8453" max="8454" width="11.7109375" style="109" bestFit="1" customWidth="1"/>
    <col min="8455" max="8455" width="12.28515625" style="109" customWidth="1"/>
    <col min="8456" max="8457" width="9.42578125" style="109" customWidth="1"/>
    <col min="8458" max="8458" width="9.28515625" style="109" customWidth="1"/>
    <col min="8459" max="8459" width="12.85546875" style="109" customWidth="1"/>
    <col min="8460" max="8460" width="13.140625" style="109" bestFit="1" customWidth="1"/>
    <col min="8461" max="8461" width="9.28515625" style="109" customWidth="1"/>
    <col min="8462" max="8462" width="13.140625" style="109" bestFit="1" customWidth="1"/>
    <col min="8463" max="8463" width="12.85546875" style="109" customWidth="1"/>
    <col min="8464" max="8464" width="12.7109375" style="109" customWidth="1"/>
    <col min="8465" max="8465" width="9.42578125" style="109" customWidth="1"/>
    <col min="8466" max="8466" width="10" style="109" customWidth="1"/>
    <col min="8467" max="8467" width="8.5703125" style="109" customWidth="1"/>
    <col min="8468" max="8704" width="8" style="109"/>
    <col min="8705" max="8705" width="23.42578125" style="109" customWidth="1"/>
    <col min="8706" max="8706" width="11.7109375" style="109" bestFit="1" customWidth="1"/>
    <col min="8707" max="8707" width="12" style="109" bestFit="1" customWidth="1"/>
    <col min="8708" max="8708" width="9.5703125" style="109" customWidth="1"/>
    <col min="8709" max="8710" width="11.7109375" style="109" bestFit="1" customWidth="1"/>
    <col min="8711" max="8711" width="12.28515625" style="109" customWidth="1"/>
    <col min="8712" max="8713" width="9.42578125" style="109" customWidth="1"/>
    <col min="8714" max="8714" width="9.28515625" style="109" customWidth="1"/>
    <col min="8715" max="8715" width="12.85546875" style="109" customWidth="1"/>
    <col min="8716" max="8716" width="13.140625" style="109" bestFit="1" customWidth="1"/>
    <col min="8717" max="8717" width="9.28515625" style="109" customWidth="1"/>
    <col min="8718" max="8718" width="13.140625" style="109" bestFit="1" customWidth="1"/>
    <col min="8719" max="8719" width="12.85546875" style="109" customWidth="1"/>
    <col min="8720" max="8720" width="12.7109375" style="109" customWidth="1"/>
    <col min="8721" max="8721" width="9.42578125" style="109" customWidth="1"/>
    <col min="8722" max="8722" width="10" style="109" customWidth="1"/>
    <col min="8723" max="8723" width="8.5703125" style="109" customWidth="1"/>
    <col min="8724" max="8960" width="8" style="109"/>
    <col min="8961" max="8961" width="23.42578125" style="109" customWidth="1"/>
    <col min="8962" max="8962" width="11.7109375" style="109" bestFit="1" customWidth="1"/>
    <col min="8963" max="8963" width="12" style="109" bestFit="1" customWidth="1"/>
    <col min="8964" max="8964" width="9.5703125" style="109" customWidth="1"/>
    <col min="8965" max="8966" width="11.7109375" style="109" bestFit="1" customWidth="1"/>
    <col min="8967" max="8967" width="12.28515625" style="109" customWidth="1"/>
    <col min="8968" max="8969" width="9.42578125" style="109" customWidth="1"/>
    <col min="8970" max="8970" width="9.28515625" style="109" customWidth="1"/>
    <col min="8971" max="8971" width="12.85546875" style="109" customWidth="1"/>
    <col min="8972" max="8972" width="13.140625" style="109" bestFit="1" customWidth="1"/>
    <col min="8973" max="8973" width="9.28515625" style="109" customWidth="1"/>
    <col min="8974" max="8974" width="13.140625" style="109" bestFit="1" customWidth="1"/>
    <col min="8975" max="8975" width="12.85546875" style="109" customWidth="1"/>
    <col min="8976" max="8976" width="12.7109375" style="109" customWidth="1"/>
    <col min="8977" max="8977" width="9.42578125" style="109" customWidth="1"/>
    <col min="8978" max="8978" width="10" style="109" customWidth="1"/>
    <col min="8979" max="8979" width="8.5703125" style="109" customWidth="1"/>
    <col min="8980" max="9216" width="8" style="109"/>
    <col min="9217" max="9217" width="23.42578125" style="109" customWidth="1"/>
    <col min="9218" max="9218" width="11.7109375" style="109" bestFit="1" customWidth="1"/>
    <col min="9219" max="9219" width="12" style="109" bestFit="1" customWidth="1"/>
    <col min="9220" max="9220" width="9.5703125" style="109" customWidth="1"/>
    <col min="9221" max="9222" width="11.7109375" style="109" bestFit="1" customWidth="1"/>
    <col min="9223" max="9223" width="12.28515625" style="109" customWidth="1"/>
    <col min="9224" max="9225" width="9.42578125" style="109" customWidth="1"/>
    <col min="9226" max="9226" width="9.28515625" style="109" customWidth="1"/>
    <col min="9227" max="9227" width="12.85546875" style="109" customWidth="1"/>
    <col min="9228" max="9228" width="13.140625" style="109" bestFit="1" customWidth="1"/>
    <col min="9229" max="9229" width="9.28515625" style="109" customWidth="1"/>
    <col min="9230" max="9230" width="13.140625" style="109" bestFit="1" customWidth="1"/>
    <col min="9231" max="9231" width="12.85546875" style="109" customWidth="1"/>
    <col min="9232" max="9232" width="12.7109375" style="109" customWidth="1"/>
    <col min="9233" max="9233" width="9.42578125" style="109" customWidth="1"/>
    <col min="9234" max="9234" width="10" style="109" customWidth="1"/>
    <col min="9235" max="9235" width="8.5703125" style="109" customWidth="1"/>
    <col min="9236" max="9472" width="8" style="109"/>
    <col min="9473" max="9473" width="23.42578125" style="109" customWidth="1"/>
    <col min="9474" max="9474" width="11.7109375" style="109" bestFit="1" customWidth="1"/>
    <col min="9475" max="9475" width="12" style="109" bestFit="1" customWidth="1"/>
    <col min="9476" max="9476" width="9.5703125" style="109" customWidth="1"/>
    <col min="9477" max="9478" width="11.7109375" style="109" bestFit="1" customWidth="1"/>
    <col min="9479" max="9479" width="12.28515625" style="109" customWidth="1"/>
    <col min="9480" max="9481" width="9.42578125" style="109" customWidth="1"/>
    <col min="9482" max="9482" width="9.28515625" style="109" customWidth="1"/>
    <col min="9483" max="9483" width="12.85546875" style="109" customWidth="1"/>
    <col min="9484" max="9484" width="13.140625" style="109" bestFit="1" customWidth="1"/>
    <col min="9485" max="9485" width="9.28515625" style="109" customWidth="1"/>
    <col min="9486" max="9486" width="13.140625" style="109" bestFit="1" customWidth="1"/>
    <col min="9487" max="9487" width="12.85546875" style="109" customWidth="1"/>
    <col min="9488" max="9488" width="12.7109375" style="109" customWidth="1"/>
    <col min="9489" max="9489" width="9.42578125" style="109" customWidth="1"/>
    <col min="9490" max="9490" width="10" style="109" customWidth="1"/>
    <col min="9491" max="9491" width="8.5703125" style="109" customWidth="1"/>
    <col min="9492" max="9728" width="8" style="109"/>
    <col min="9729" max="9729" width="23.42578125" style="109" customWidth="1"/>
    <col min="9730" max="9730" width="11.7109375" style="109" bestFit="1" customWidth="1"/>
    <col min="9731" max="9731" width="12" style="109" bestFit="1" customWidth="1"/>
    <col min="9732" max="9732" width="9.5703125" style="109" customWidth="1"/>
    <col min="9733" max="9734" width="11.7109375" style="109" bestFit="1" customWidth="1"/>
    <col min="9735" max="9735" width="12.28515625" style="109" customWidth="1"/>
    <col min="9736" max="9737" width="9.42578125" style="109" customWidth="1"/>
    <col min="9738" max="9738" width="9.28515625" style="109" customWidth="1"/>
    <col min="9739" max="9739" width="12.85546875" style="109" customWidth="1"/>
    <col min="9740" max="9740" width="13.140625" style="109" bestFit="1" customWidth="1"/>
    <col min="9741" max="9741" width="9.28515625" style="109" customWidth="1"/>
    <col min="9742" max="9742" width="13.140625" style="109" bestFit="1" customWidth="1"/>
    <col min="9743" max="9743" width="12.85546875" style="109" customWidth="1"/>
    <col min="9744" max="9744" width="12.7109375" style="109" customWidth="1"/>
    <col min="9745" max="9745" width="9.42578125" style="109" customWidth="1"/>
    <col min="9746" max="9746" width="10" style="109" customWidth="1"/>
    <col min="9747" max="9747" width="8.5703125" style="109" customWidth="1"/>
    <col min="9748" max="9984" width="8" style="109"/>
    <col min="9985" max="9985" width="23.42578125" style="109" customWidth="1"/>
    <col min="9986" max="9986" width="11.7109375" style="109" bestFit="1" customWidth="1"/>
    <col min="9987" max="9987" width="12" style="109" bestFit="1" customWidth="1"/>
    <col min="9988" max="9988" width="9.5703125" style="109" customWidth="1"/>
    <col min="9989" max="9990" width="11.7109375" style="109" bestFit="1" customWidth="1"/>
    <col min="9991" max="9991" width="12.28515625" style="109" customWidth="1"/>
    <col min="9992" max="9993" width="9.42578125" style="109" customWidth="1"/>
    <col min="9994" max="9994" width="9.28515625" style="109" customWidth="1"/>
    <col min="9995" max="9995" width="12.85546875" style="109" customWidth="1"/>
    <col min="9996" max="9996" width="13.140625" style="109" bestFit="1" customWidth="1"/>
    <col min="9997" max="9997" width="9.28515625" style="109" customWidth="1"/>
    <col min="9998" max="9998" width="13.140625" style="109" bestFit="1" customWidth="1"/>
    <col min="9999" max="9999" width="12.85546875" style="109" customWidth="1"/>
    <col min="10000" max="10000" width="12.7109375" style="109" customWidth="1"/>
    <col min="10001" max="10001" width="9.42578125" style="109" customWidth="1"/>
    <col min="10002" max="10002" width="10" style="109" customWidth="1"/>
    <col min="10003" max="10003" width="8.5703125" style="109" customWidth="1"/>
    <col min="10004" max="10240" width="8" style="109"/>
    <col min="10241" max="10241" width="23.42578125" style="109" customWidth="1"/>
    <col min="10242" max="10242" width="11.7109375" style="109" bestFit="1" customWidth="1"/>
    <col min="10243" max="10243" width="12" style="109" bestFit="1" customWidth="1"/>
    <col min="10244" max="10244" width="9.5703125" style="109" customWidth="1"/>
    <col min="10245" max="10246" width="11.7109375" style="109" bestFit="1" customWidth="1"/>
    <col min="10247" max="10247" width="12.28515625" style="109" customWidth="1"/>
    <col min="10248" max="10249" width="9.42578125" style="109" customWidth="1"/>
    <col min="10250" max="10250" width="9.28515625" style="109" customWidth="1"/>
    <col min="10251" max="10251" width="12.85546875" style="109" customWidth="1"/>
    <col min="10252" max="10252" width="13.140625" style="109" bestFit="1" customWidth="1"/>
    <col min="10253" max="10253" width="9.28515625" style="109" customWidth="1"/>
    <col min="10254" max="10254" width="13.140625" style="109" bestFit="1" customWidth="1"/>
    <col min="10255" max="10255" width="12.85546875" style="109" customWidth="1"/>
    <col min="10256" max="10256" width="12.7109375" style="109" customWidth="1"/>
    <col min="10257" max="10257" width="9.42578125" style="109" customWidth="1"/>
    <col min="10258" max="10258" width="10" style="109" customWidth="1"/>
    <col min="10259" max="10259" width="8.5703125" style="109" customWidth="1"/>
    <col min="10260" max="10496" width="8" style="109"/>
    <col min="10497" max="10497" width="23.42578125" style="109" customWidth="1"/>
    <col min="10498" max="10498" width="11.7109375" style="109" bestFit="1" customWidth="1"/>
    <col min="10499" max="10499" width="12" style="109" bestFit="1" customWidth="1"/>
    <col min="10500" max="10500" width="9.5703125" style="109" customWidth="1"/>
    <col min="10501" max="10502" width="11.7109375" style="109" bestFit="1" customWidth="1"/>
    <col min="10503" max="10503" width="12.28515625" style="109" customWidth="1"/>
    <col min="10504" max="10505" width="9.42578125" style="109" customWidth="1"/>
    <col min="10506" max="10506" width="9.28515625" style="109" customWidth="1"/>
    <col min="10507" max="10507" width="12.85546875" style="109" customWidth="1"/>
    <col min="10508" max="10508" width="13.140625" style="109" bestFit="1" customWidth="1"/>
    <col min="10509" max="10509" width="9.28515625" style="109" customWidth="1"/>
    <col min="10510" max="10510" width="13.140625" style="109" bestFit="1" customWidth="1"/>
    <col min="10511" max="10511" width="12.85546875" style="109" customWidth="1"/>
    <col min="10512" max="10512" width="12.7109375" style="109" customWidth="1"/>
    <col min="10513" max="10513" width="9.42578125" style="109" customWidth="1"/>
    <col min="10514" max="10514" width="10" style="109" customWidth="1"/>
    <col min="10515" max="10515" width="8.5703125" style="109" customWidth="1"/>
    <col min="10516" max="10752" width="8" style="109"/>
    <col min="10753" max="10753" width="23.42578125" style="109" customWidth="1"/>
    <col min="10754" max="10754" width="11.7109375" style="109" bestFit="1" customWidth="1"/>
    <col min="10755" max="10755" width="12" style="109" bestFit="1" customWidth="1"/>
    <col min="10756" max="10756" width="9.5703125" style="109" customWidth="1"/>
    <col min="10757" max="10758" width="11.7109375" style="109" bestFit="1" customWidth="1"/>
    <col min="10759" max="10759" width="12.28515625" style="109" customWidth="1"/>
    <col min="10760" max="10761" width="9.42578125" style="109" customWidth="1"/>
    <col min="10762" max="10762" width="9.28515625" style="109" customWidth="1"/>
    <col min="10763" max="10763" width="12.85546875" style="109" customWidth="1"/>
    <col min="10764" max="10764" width="13.140625" style="109" bestFit="1" customWidth="1"/>
    <col min="10765" max="10765" width="9.28515625" style="109" customWidth="1"/>
    <col min="10766" max="10766" width="13.140625" style="109" bestFit="1" customWidth="1"/>
    <col min="10767" max="10767" width="12.85546875" style="109" customWidth="1"/>
    <col min="10768" max="10768" width="12.7109375" style="109" customWidth="1"/>
    <col min="10769" max="10769" width="9.42578125" style="109" customWidth="1"/>
    <col min="10770" max="10770" width="10" style="109" customWidth="1"/>
    <col min="10771" max="10771" width="8.5703125" style="109" customWidth="1"/>
    <col min="10772" max="11008" width="8" style="109"/>
    <col min="11009" max="11009" width="23.42578125" style="109" customWidth="1"/>
    <col min="11010" max="11010" width="11.7109375" style="109" bestFit="1" customWidth="1"/>
    <col min="11011" max="11011" width="12" style="109" bestFit="1" customWidth="1"/>
    <col min="11012" max="11012" width="9.5703125" style="109" customWidth="1"/>
    <col min="11013" max="11014" width="11.7109375" style="109" bestFit="1" customWidth="1"/>
    <col min="11015" max="11015" width="12.28515625" style="109" customWidth="1"/>
    <col min="11016" max="11017" width="9.42578125" style="109" customWidth="1"/>
    <col min="11018" max="11018" width="9.28515625" style="109" customWidth="1"/>
    <col min="11019" max="11019" width="12.85546875" style="109" customWidth="1"/>
    <col min="11020" max="11020" width="13.140625" style="109" bestFit="1" customWidth="1"/>
    <col min="11021" max="11021" width="9.28515625" style="109" customWidth="1"/>
    <col min="11022" max="11022" width="13.140625" style="109" bestFit="1" customWidth="1"/>
    <col min="11023" max="11023" width="12.85546875" style="109" customWidth="1"/>
    <col min="11024" max="11024" width="12.7109375" style="109" customWidth="1"/>
    <col min="11025" max="11025" width="9.42578125" style="109" customWidth="1"/>
    <col min="11026" max="11026" width="10" style="109" customWidth="1"/>
    <col min="11027" max="11027" width="8.5703125" style="109" customWidth="1"/>
    <col min="11028" max="11264" width="8" style="109"/>
    <col min="11265" max="11265" width="23.42578125" style="109" customWidth="1"/>
    <col min="11266" max="11266" width="11.7109375" style="109" bestFit="1" customWidth="1"/>
    <col min="11267" max="11267" width="12" style="109" bestFit="1" customWidth="1"/>
    <col min="11268" max="11268" width="9.5703125" style="109" customWidth="1"/>
    <col min="11269" max="11270" width="11.7109375" style="109" bestFit="1" customWidth="1"/>
    <col min="11271" max="11271" width="12.28515625" style="109" customWidth="1"/>
    <col min="11272" max="11273" width="9.42578125" style="109" customWidth="1"/>
    <col min="11274" max="11274" width="9.28515625" style="109" customWidth="1"/>
    <col min="11275" max="11275" width="12.85546875" style="109" customWidth="1"/>
    <col min="11276" max="11276" width="13.140625" style="109" bestFit="1" customWidth="1"/>
    <col min="11277" max="11277" width="9.28515625" style="109" customWidth="1"/>
    <col min="11278" max="11278" width="13.140625" style="109" bestFit="1" customWidth="1"/>
    <col min="11279" max="11279" width="12.85546875" style="109" customWidth="1"/>
    <col min="11280" max="11280" width="12.7109375" style="109" customWidth="1"/>
    <col min="11281" max="11281" width="9.42578125" style="109" customWidth="1"/>
    <col min="11282" max="11282" width="10" style="109" customWidth="1"/>
    <col min="11283" max="11283" width="8.5703125" style="109" customWidth="1"/>
    <col min="11284" max="11520" width="8" style="109"/>
    <col min="11521" max="11521" width="23.42578125" style="109" customWidth="1"/>
    <col min="11522" max="11522" width="11.7109375" style="109" bestFit="1" customWidth="1"/>
    <col min="11523" max="11523" width="12" style="109" bestFit="1" customWidth="1"/>
    <col min="11524" max="11524" width="9.5703125" style="109" customWidth="1"/>
    <col min="11525" max="11526" width="11.7109375" style="109" bestFit="1" customWidth="1"/>
    <col min="11527" max="11527" width="12.28515625" style="109" customWidth="1"/>
    <col min="11528" max="11529" width="9.42578125" style="109" customWidth="1"/>
    <col min="11530" max="11530" width="9.28515625" style="109" customWidth="1"/>
    <col min="11531" max="11531" width="12.85546875" style="109" customWidth="1"/>
    <col min="11532" max="11532" width="13.140625" style="109" bestFit="1" customWidth="1"/>
    <col min="11533" max="11533" width="9.28515625" style="109" customWidth="1"/>
    <col min="11534" max="11534" width="13.140625" style="109" bestFit="1" customWidth="1"/>
    <col min="11535" max="11535" width="12.85546875" style="109" customWidth="1"/>
    <col min="11536" max="11536" width="12.7109375" style="109" customWidth="1"/>
    <col min="11537" max="11537" width="9.42578125" style="109" customWidth="1"/>
    <col min="11538" max="11538" width="10" style="109" customWidth="1"/>
    <col min="11539" max="11539" width="8.5703125" style="109" customWidth="1"/>
    <col min="11540" max="11776" width="8" style="109"/>
    <col min="11777" max="11777" width="23.42578125" style="109" customWidth="1"/>
    <col min="11778" max="11778" width="11.7109375" style="109" bestFit="1" customWidth="1"/>
    <col min="11779" max="11779" width="12" style="109" bestFit="1" customWidth="1"/>
    <col min="11780" max="11780" width="9.5703125" style="109" customWidth="1"/>
    <col min="11781" max="11782" width="11.7109375" style="109" bestFit="1" customWidth="1"/>
    <col min="11783" max="11783" width="12.28515625" style="109" customWidth="1"/>
    <col min="11784" max="11785" width="9.42578125" style="109" customWidth="1"/>
    <col min="11786" max="11786" width="9.28515625" style="109" customWidth="1"/>
    <col min="11787" max="11787" width="12.85546875" style="109" customWidth="1"/>
    <col min="11788" max="11788" width="13.140625" style="109" bestFit="1" customWidth="1"/>
    <col min="11789" max="11789" width="9.28515625" style="109" customWidth="1"/>
    <col min="11790" max="11790" width="13.140625" style="109" bestFit="1" customWidth="1"/>
    <col min="11791" max="11791" width="12.85546875" style="109" customWidth="1"/>
    <col min="11792" max="11792" width="12.7109375" style="109" customWidth="1"/>
    <col min="11793" max="11793" width="9.42578125" style="109" customWidth="1"/>
    <col min="11794" max="11794" width="10" style="109" customWidth="1"/>
    <col min="11795" max="11795" width="8.5703125" style="109" customWidth="1"/>
    <col min="11796" max="12032" width="8" style="109"/>
    <col min="12033" max="12033" width="23.42578125" style="109" customWidth="1"/>
    <col min="12034" max="12034" width="11.7109375" style="109" bestFit="1" customWidth="1"/>
    <col min="12035" max="12035" width="12" style="109" bestFit="1" customWidth="1"/>
    <col min="12036" max="12036" width="9.5703125" style="109" customWidth="1"/>
    <col min="12037" max="12038" width="11.7109375" style="109" bestFit="1" customWidth="1"/>
    <col min="12039" max="12039" width="12.28515625" style="109" customWidth="1"/>
    <col min="12040" max="12041" width="9.42578125" style="109" customWidth="1"/>
    <col min="12042" max="12042" width="9.28515625" style="109" customWidth="1"/>
    <col min="12043" max="12043" width="12.85546875" style="109" customWidth="1"/>
    <col min="12044" max="12044" width="13.140625" style="109" bestFit="1" customWidth="1"/>
    <col min="12045" max="12045" width="9.28515625" style="109" customWidth="1"/>
    <col min="12046" max="12046" width="13.140625" style="109" bestFit="1" customWidth="1"/>
    <col min="12047" max="12047" width="12.85546875" style="109" customWidth="1"/>
    <col min="12048" max="12048" width="12.7109375" style="109" customWidth="1"/>
    <col min="12049" max="12049" width="9.42578125" style="109" customWidth="1"/>
    <col min="12050" max="12050" width="10" style="109" customWidth="1"/>
    <col min="12051" max="12051" width="8.5703125" style="109" customWidth="1"/>
    <col min="12052" max="12288" width="8" style="109"/>
    <col min="12289" max="12289" width="23.42578125" style="109" customWidth="1"/>
    <col min="12290" max="12290" width="11.7109375" style="109" bestFit="1" customWidth="1"/>
    <col min="12291" max="12291" width="12" style="109" bestFit="1" customWidth="1"/>
    <col min="12292" max="12292" width="9.5703125" style="109" customWidth="1"/>
    <col min="12293" max="12294" width="11.7109375" style="109" bestFit="1" customWidth="1"/>
    <col min="12295" max="12295" width="12.28515625" style="109" customWidth="1"/>
    <col min="12296" max="12297" width="9.42578125" style="109" customWidth="1"/>
    <col min="12298" max="12298" width="9.28515625" style="109" customWidth="1"/>
    <col min="12299" max="12299" width="12.85546875" style="109" customWidth="1"/>
    <col min="12300" max="12300" width="13.140625" style="109" bestFit="1" customWidth="1"/>
    <col min="12301" max="12301" width="9.28515625" style="109" customWidth="1"/>
    <col min="12302" max="12302" width="13.140625" style="109" bestFit="1" customWidth="1"/>
    <col min="12303" max="12303" width="12.85546875" style="109" customWidth="1"/>
    <col min="12304" max="12304" width="12.7109375" style="109" customWidth="1"/>
    <col min="12305" max="12305" width="9.42578125" style="109" customWidth="1"/>
    <col min="12306" max="12306" width="10" style="109" customWidth="1"/>
    <col min="12307" max="12307" width="8.5703125" style="109" customWidth="1"/>
    <col min="12308" max="12544" width="8" style="109"/>
    <col min="12545" max="12545" width="23.42578125" style="109" customWidth="1"/>
    <col min="12546" max="12546" width="11.7109375" style="109" bestFit="1" customWidth="1"/>
    <col min="12547" max="12547" width="12" style="109" bestFit="1" customWidth="1"/>
    <col min="12548" max="12548" width="9.5703125" style="109" customWidth="1"/>
    <col min="12549" max="12550" width="11.7109375" style="109" bestFit="1" customWidth="1"/>
    <col min="12551" max="12551" width="12.28515625" style="109" customWidth="1"/>
    <col min="12552" max="12553" width="9.42578125" style="109" customWidth="1"/>
    <col min="12554" max="12554" width="9.28515625" style="109" customWidth="1"/>
    <col min="12555" max="12555" width="12.85546875" style="109" customWidth="1"/>
    <col min="12556" max="12556" width="13.140625" style="109" bestFit="1" customWidth="1"/>
    <col min="12557" max="12557" width="9.28515625" style="109" customWidth="1"/>
    <col min="12558" max="12558" width="13.140625" style="109" bestFit="1" customWidth="1"/>
    <col min="12559" max="12559" width="12.85546875" style="109" customWidth="1"/>
    <col min="12560" max="12560" width="12.7109375" style="109" customWidth="1"/>
    <col min="12561" max="12561" width="9.42578125" style="109" customWidth="1"/>
    <col min="12562" max="12562" width="10" style="109" customWidth="1"/>
    <col min="12563" max="12563" width="8.5703125" style="109" customWidth="1"/>
    <col min="12564" max="12800" width="8" style="109"/>
    <col min="12801" max="12801" width="23.42578125" style="109" customWidth="1"/>
    <col min="12802" max="12802" width="11.7109375" style="109" bestFit="1" customWidth="1"/>
    <col min="12803" max="12803" width="12" style="109" bestFit="1" customWidth="1"/>
    <col min="12804" max="12804" width="9.5703125" style="109" customWidth="1"/>
    <col min="12805" max="12806" width="11.7109375" style="109" bestFit="1" customWidth="1"/>
    <col min="12807" max="12807" width="12.28515625" style="109" customWidth="1"/>
    <col min="12808" max="12809" width="9.42578125" style="109" customWidth="1"/>
    <col min="12810" max="12810" width="9.28515625" style="109" customWidth="1"/>
    <col min="12811" max="12811" width="12.85546875" style="109" customWidth="1"/>
    <col min="12812" max="12812" width="13.140625" style="109" bestFit="1" customWidth="1"/>
    <col min="12813" max="12813" width="9.28515625" style="109" customWidth="1"/>
    <col min="12814" max="12814" width="13.140625" style="109" bestFit="1" customWidth="1"/>
    <col min="12815" max="12815" width="12.85546875" style="109" customWidth="1"/>
    <col min="12816" max="12816" width="12.7109375" style="109" customWidth="1"/>
    <col min="12817" max="12817" width="9.42578125" style="109" customWidth="1"/>
    <col min="12818" max="12818" width="10" style="109" customWidth="1"/>
    <col min="12819" max="12819" width="8.5703125" style="109" customWidth="1"/>
    <col min="12820" max="13056" width="8" style="109"/>
    <col min="13057" max="13057" width="23.42578125" style="109" customWidth="1"/>
    <col min="13058" max="13058" width="11.7109375" style="109" bestFit="1" customWidth="1"/>
    <col min="13059" max="13059" width="12" style="109" bestFit="1" customWidth="1"/>
    <col min="13060" max="13060" width="9.5703125" style="109" customWidth="1"/>
    <col min="13061" max="13062" width="11.7109375" style="109" bestFit="1" customWidth="1"/>
    <col min="13063" max="13063" width="12.28515625" style="109" customWidth="1"/>
    <col min="13064" max="13065" width="9.42578125" style="109" customWidth="1"/>
    <col min="13066" max="13066" width="9.28515625" style="109" customWidth="1"/>
    <col min="13067" max="13067" width="12.85546875" style="109" customWidth="1"/>
    <col min="13068" max="13068" width="13.140625" style="109" bestFit="1" customWidth="1"/>
    <col min="13069" max="13069" width="9.28515625" style="109" customWidth="1"/>
    <col min="13070" max="13070" width="13.140625" style="109" bestFit="1" customWidth="1"/>
    <col min="13071" max="13071" width="12.85546875" style="109" customWidth="1"/>
    <col min="13072" max="13072" width="12.7109375" style="109" customWidth="1"/>
    <col min="13073" max="13073" width="9.42578125" style="109" customWidth="1"/>
    <col min="13074" max="13074" width="10" style="109" customWidth="1"/>
    <col min="13075" max="13075" width="8.5703125" style="109" customWidth="1"/>
    <col min="13076" max="13312" width="8" style="109"/>
    <col min="13313" max="13313" width="23.42578125" style="109" customWidth="1"/>
    <col min="13314" max="13314" width="11.7109375" style="109" bestFit="1" customWidth="1"/>
    <col min="13315" max="13315" width="12" style="109" bestFit="1" customWidth="1"/>
    <col min="13316" max="13316" width="9.5703125" style="109" customWidth="1"/>
    <col min="13317" max="13318" width="11.7109375" style="109" bestFit="1" customWidth="1"/>
    <col min="13319" max="13319" width="12.28515625" style="109" customWidth="1"/>
    <col min="13320" max="13321" width="9.42578125" style="109" customWidth="1"/>
    <col min="13322" max="13322" width="9.28515625" style="109" customWidth="1"/>
    <col min="13323" max="13323" width="12.85546875" style="109" customWidth="1"/>
    <col min="13324" max="13324" width="13.140625" style="109" bestFit="1" customWidth="1"/>
    <col min="13325" max="13325" width="9.28515625" style="109" customWidth="1"/>
    <col min="13326" max="13326" width="13.140625" style="109" bestFit="1" customWidth="1"/>
    <col min="13327" max="13327" width="12.85546875" style="109" customWidth="1"/>
    <col min="13328" max="13328" width="12.7109375" style="109" customWidth="1"/>
    <col min="13329" max="13329" width="9.42578125" style="109" customWidth="1"/>
    <col min="13330" max="13330" width="10" style="109" customWidth="1"/>
    <col min="13331" max="13331" width="8.5703125" style="109" customWidth="1"/>
    <col min="13332" max="13568" width="8" style="109"/>
    <col min="13569" max="13569" width="23.42578125" style="109" customWidth="1"/>
    <col min="13570" max="13570" width="11.7109375" style="109" bestFit="1" customWidth="1"/>
    <col min="13571" max="13571" width="12" style="109" bestFit="1" customWidth="1"/>
    <col min="13572" max="13572" width="9.5703125" style="109" customWidth="1"/>
    <col min="13573" max="13574" width="11.7109375" style="109" bestFit="1" customWidth="1"/>
    <col min="13575" max="13575" width="12.28515625" style="109" customWidth="1"/>
    <col min="13576" max="13577" width="9.42578125" style="109" customWidth="1"/>
    <col min="13578" max="13578" width="9.28515625" style="109" customWidth="1"/>
    <col min="13579" max="13579" width="12.85546875" style="109" customWidth="1"/>
    <col min="13580" max="13580" width="13.140625" style="109" bestFit="1" customWidth="1"/>
    <col min="13581" max="13581" width="9.28515625" style="109" customWidth="1"/>
    <col min="13582" max="13582" width="13.140625" style="109" bestFit="1" customWidth="1"/>
    <col min="13583" max="13583" width="12.85546875" style="109" customWidth="1"/>
    <col min="13584" max="13584" width="12.7109375" style="109" customWidth="1"/>
    <col min="13585" max="13585" width="9.42578125" style="109" customWidth="1"/>
    <col min="13586" max="13586" width="10" style="109" customWidth="1"/>
    <col min="13587" max="13587" width="8.5703125" style="109" customWidth="1"/>
    <col min="13588" max="13824" width="8" style="109"/>
    <col min="13825" max="13825" width="23.42578125" style="109" customWidth="1"/>
    <col min="13826" max="13826" width="11.7109375" style="109" bestFit="1" customWidth="1"/>
    <col min="13827" max="13827" width="12" style="109" bestFit="1" customWidth="1"/>
    <col min="13828" max="13828" width="9.5703125" style="109" customWidth="1"/>
    <col min="13829" max="13830" width="11.7109375" style="109" bestFit="1" customWidth="1"/>
    <col min="13831" max="13831" width="12.28515625" style="109" customWidth="1"/>
    <col min="13832" max="13833" width="9.42578125" style="109" customWidth="1"/>
    <col min="13834" max="13834" width="9.28515625" style="109" customWidth="1"/>
    <col min="13835" max="13835" width="12.85546875" style="109" customWidth="1"/>
    <col min="13836" max="13836" width="13.140625" style="109" bestFit="1" customWidth="1"/>
    <col min="13837" max="13837" width="9.28515625" style="109" customWidth="1"/>
    <col min="13838" max="13838" width="13.140625" style="109" bestFit="1" customWidth="1"/>
    <col min="13839" max="13839" width="12.85546875" style="109" customWidth="1"/>
    <col min="13840" max="13840" width="12.7109375" style="109" customWidth="1"/>
    <col min="13841" max="13841" width="9.42578125" style="109" customWidth="1"/>
    <col min="13842" max="13842" width="10" style="109" customWidth="1"/>
    <col min="13843" max="13843" width="8.5703125" style="109" customWidth="1"/>
    <col min="13844" max="14080" width="8" style="109"/>
    <col min="14081" max="14081" width="23.42578125" style="109" customWidth="1"/>
    <col min="14082" max="14082" width="11.7109375" style="109" bestFit="1" customWidth="1"/>
    <col min="14083" max="14083" width="12" style="109" bestFit="1" customWidth="1"/>
    <col min="14084" max="14084" width="9.5703125" style="109" customWidth="1"/>
    <col min="14085" max="14086" width="11.7109375" style="109" bestFit="1" customWidth="1"/>
    <col min="14087" max="14087" width="12.28515625" style="109" customWidth="1"/>
    <col min="14088" max="14089" width="9.42578125" style="109" customWidth="1"/>
    <col min="14090" max="14090" width="9.28515625" style="109" customWidth="1"/>
    <col min="14091" max="14091" width="12.85546875" style="109" customWidth="1"/>
    <col min="14092" max="14092" width="13.140625" style="109" bestFit="1" customWidth="1"/>
    <col min="14093" max="14093" width="9.28515625" style="109" customWidth="1"/>
    <col min="14094" max="14094" width="13.140625" style="109" bestFit="1" customWidth="1"/>
    <col min="14095" max="14095" width="12.85546875" style="109" customWidth="1"/>
    <col min="14096" max="14096" width="12.7109375" style="109" customWidth="1"/>
    <col min="14097" max="14097" width="9.42578125" style="109" customWidth="1"/>
    <col min="14098" max="14098" width="10" style="109" customWidth="1"/>
    <col min="14099" max="14099" width="8.5703125" style="109" customWidth="1"/>
    <col min="14100" max="14336" width="8" style="109"/>
    <col min="14337" max="14337" width="23.42578125" style="109" customWidth="1"/>
    <col min="14338" max="14338" width="11.7109375" style="109" bestFit="1" customWidth="1"/>
    <col min="14339" max="14339" width="12" style="109" bestFit="1" customWidth="1"/>
    <col min="14340" max="14340" width="9.5703125" style="109" customWidth="1"/>
    <col min="14341" max="14342" width="11.7109375" style="109" bestFit="1" customWidth="1"/>
    <col min="14343" max="14343" width="12.28515625" style="109" customWidth="1"/>
    <col min="14344" max="14345" width="9.42578125" style="109" customWidth="1"/>
    <col min="14346" max="14346" width="9.28515625" style="109" customWidth="1"/>
    <col min="14347" max="14347" width="12.85546875" style="109" customWidth="1"/>
    <col min="14348" max="14348" width="13.140625" style="109" bestFit="1" customWidth="1"/>
    <col min="14349" max="14349" width="9.28515625" style="109" customWidth="1"/>
    <col min="14350" max="14350" width="13.140625" style="109" bestFit="1" customWidth="1"/>
    <col min="14351" max="14351" width="12.85546875" style="109" customWidth="1"/>
    <col min="14352" max="14352" width="12.7109375" style="109" customWidth="1"/>
    <col min="14353" max="14353" width="9.42578125" style="109" customWidth="1"/>
    <col min="14354" max="14354" width="10" style="109" customWidth="1"/>
    <col min="14355" max="14355" width="8.5703125" style="109" customWidth="1"/>
    <col min="14356" max="14592" width="8" style="109"/>
    <col min="14593" max="14593" width="23.42578125" style="109" customWidth="1"/>
    <col min="14594" max="14594" width="11.7109375" style="109" bestFit="1" customWidth="1"/>
    <col min="14595" max="14595" width="12" style="109" bestFit="1" customWidth="1"/>
    <col min="14596" max="14596" width="9.5703125" style="109" customWidth="1"/>
    <col min="14597" max="14598" width="11.7109375" style="109" bestFit="1" customWidth="1"/>
    <col min="14599" max="14599" width="12.28515625" style="109" customWidth="1"/>
    <col min="14600" max="14601" width="9.42578125" style="109" customWidth="1"/>
    <col min="14602" max="14602" width="9.28515625" style="109" customWidth="1"/>
    <col min="14603" max="14603" width="12.85546875" style="109" customWidth="1"/>
    <col min="14604" max="14604" width="13.140625" style="109" bestFit="1" customWidth="1"/>
    <col min="14605" max="14605" width="9.28515625" style="109" customWidth="1"/>
    <col min="14606" max="14606" width="13.140625" style="109" bestFit="1" customWidth="1"/>
    <col min="14607" max="14607" width="12.85546875" style="109" customWidth="1"/>
    <col min="14608" max="14608" width="12.7109375" style="109" customWidth="1"/>
    <col min="14609" max="14609" width="9.42578125" style="109" customWidth="1"/>
    <col min="14610" max="14610" width="10" style="109" customWidth="1"/>
    <col min="14611" max="14611" width="8.5703125" style="109" customWidth="1"/>
    <col min="14612" max="14848" width="8" style="109"/>
    <col min="14849" max="14849" width="23.42578125" style="109" customWidth="1"/>
    <col min="14850" max="14850" width="11.7109375" style="109" bestFit="1" customWidth="1"/>
    <col min="14851" max="14851" width="12" style="109" bestFit="1" customWidth="1"/>
    <col min="14852" max="14852" width="9.5703125" style="109" customWidth="1"/>
    <col min="14853" max="14854" width="11.7109375" style="109" bestFit="1" customWidth="1"/>
    <col min="14855" max="14855" width="12.28515625" style="109" customWidth="1"/>
    <col min="14856" max="14857" width="9.42578125" style="109" customWidth="1"/>
    <col min="14858" max="14858" width="9.28515625" style="109" customWidth="1"/>
    <col min="14859" max="14859" width="12.85546875" style="109" customWidth="1"/>
    <col min="14860" max="14860" width="13.140625" style="109" bestFit="1" customWidth="1"/>
    <col min="14861" max="14861" width="9.28515625" style="109" customWidth="1"/>
    <col min="14862" max="14862" width="13.140625" style="109" bestFit="1" customWidth="1"/>
    <col min="14863" max="14863" width="12.85546875" style="109" customWidth="1"/>
    <col min="14864" max="14864" width="12.7109375" style="109" customWidth="1"/>
    <col min="14865" max="14865" width="9.42578125" style="109" customWidth="1"/>
    <col min="14866" max="14866" width="10" style="109" customWidth="1"/>
    <col min="14867" max="14867" width="8.5703125" style="109" customWidth="1"/>
    <col min="14868" max="15104" width="8" style="109"/>
    <col min="15105" max="15105" width="23.42578125" style="109" customWidth="1"/>
    <col min="15106" max="15106" width="11.7109375" style="109" bestFit="1" customWidth="1"/>
    <col min="15107" max="15107" width="12" style="109" bestFit="1" customWidth="1"/>
    <col min="15108" max="15108" width="9.5703125" style="109" customWidth="1"/>
    <col min="15109" max="15110" width="11.7109375" style="109" bestFit="1" customWidth="1"/>
    <col min="15111" max="15111" width="12.28515625" style="109" customWidth="1"/>
    <col min="15112" max="15113" width="9.42578125" style="109" customWidth="1"/>
    <col min="15114" max="15114" width="9.28515625" style="109" customWidth="1"/>
    <col min="15115" max="15115" width="12.85546875" style="109" customWidth="1"/>
    <col min="15116" max="15116" width="13.140625" style="109" bestFit="1" customWidth="1"/>
    <col min="15117" max="15117" width="9.28515625" style="109" customWidth="1"/>
    <col min="15118" max="15118" width="13.140625" style="109" bestFit="1" customWidth="1"/>
    <col min="15119" max="15119" width="12.85546875" style="109" customWidth="1"/>
    <col min="15120" max="15120" width="12.7109375" style="109" customWidth="1"/>
    <col min="15121" max="15121" width="9.42578125" style="109" customWidth="1"/>
    <col min="15122" max="15122" width="10" style="109" customWidth="1"/>
    <col min="15123" max="15123" width="8.5703125" style="109" customWidth="1"/>
    <col min="15124" max="15360" width="8" style="109"/>
    <col min="15361" max="15361" width="23.42578125" style="109" customWidth="1"/>
    <col min="15362" max="15362" width="11.7109375" style="109" bestFit="1" customWidth="1"/>
    <col min="15363" max="15363" width="12" style="109" bestFit="1" customWidth="1"/>
    <col min="15364" max="15364" width="9.5703125" style="109" customWidth="1"/>
    <col min="15365" max="15366" width="11.7109375" style="109" bestFit="1" customWidth="1"/>
    <col min="15367" max="15367" width="12.28515625" style="109" customWidth="1"/>
    <col min="15368" max="15369" width="9.42578125" style="109" customWidth="1"/>
    <col min="15370" max="15370" width="9.28515625" style="109" customWidth="1"/>
    <col min="15371" max="15371" width="12.85546875" style="109" customWidth="1"/>
    <col min="15372" max="15372" width="13.140625" style="109" bestFit="1" customWidth="1"/>
    <col min="15373" max="15373" width="9.28515625" style="109" customWidth="1"/>
    <col min="15374" max="15374" width="13.140625" style="109" bestFit="1" customWidth="1"/>
    <col min="15375" max="15375" width="12.85546875" style="109" customWidth="1"/>
    <col min="15376" max="15376" width="12.7109375" style="109" customWidth="1"/>
    <col min="15377" max="15377" width="9.42578125" style="109" customWidth="1"/>
    <col min="15378" max="15378" width="10" style="109" customWidth="1"/>
    <col min="15379" max="15379" width="8.5703125" style="109" customWidth="1"/>
    <col min="15380" max="15616" width="8" style="109"/>
    <col min="15617" max="15617" width="23.42578125" style="109" customWidth="1"/>
    <col min="15618" max="15618" width="11.7109375" style="109" bestFit="1" customWidth="1"/>
    <col min="15619" max="15619" width="12" style="109" bestFit="1" customWidth="1"/>
    <col min="15620" max="15620" width="9.5703125" style="109" customWidth="1"/>
    <col min="15621" max="15622" width="11.7109375" style="109" bestFit="1" customWidth="1"/>
    <col min="15623" max="15623" width="12.28515625" style="109" customWidth="1"/>
    <col min="15624" max="15625" width="9.42578125" style="109" customWidth="1"/>
    <col min="15626" max="15626" width="9.28515625" style="109" customWidth="1"/>
    <col min="15627" max="15627" width="12.85546875" style="109" customWidth="1"/>
    <col min="15628" max="15628" width="13.140625" style="109" bestFit="1" customWidth="1"/>
    <col min="15629" max="15629" width="9.28515625" style="109" customWidth="1"/>
    <col min="15630" max="15630" width="13.140625" style="109" bestFit="1" customWidth="1"/>
    <col min="15631" max="15631" width="12.85546875" style="109" customWidth="1"/>
    <col min="15632" max="15632" width="12.7109375" style="109" customWidth="1"/>
    <col min="15633" max="15633" width="9.42578125" style="109" customWidth="1"/>
    <col min="15634" max="15634" width="10" style="109" customWidth="1"/>
    <col min="15635" max="15635" width="8.5703125" style="109" customWidth="1"/>
    <col min="15636" max="15872" width="8" style="109"/>
    <col min="15873" max="15873" width="23.42578125" style="109" customWidth="1"/>
    <col min="15874" max="15874" width="11.7109375" style="109" bestFit="1" customWidth="1"/>
    <col min="15875" max="15875" width="12" style="109" bestFit="1" customWidth="1"/>
    <col min="15876" max="15876" width="9.5703125" style="109" customWidth="1"/>
    <col min="15877" max="15878" width="11.7109375" style="109" bestFit="1" customWidth="1"/>
    <col min="15879" max="15879" width="12.28515625" style="109" customWidth="1"/>
    <col min="15880" max="15881" width="9.42578125" style="109" customWidth="1"/>
    <col min="15882" max="15882" width="9.28515625" style="109" customWidth="1"/>
    <col min="15883" max="15883" width="12.85546875" style="109" customWidth="1"/>
    <col min="15884" max="15884" width="13.140625" style="109" bestFit="1" customWidth="1"/>
    <col min="15885" max="15885" width="9.28515625" style="109" customWidth="1"/>
    <col min="15886" max="15886" width="13.140625" style="109" bestFit="1" customWidth="1"/>
    <col min="15887" max="15887" width="12.85546875" style="109" customWidth="1"/>
    <col min="15888" max="15888" width="12.7109375" style="109" customWidth="1"/>
    <col min="15889" max="15889" width="9.42578125" style="109" customWidth="1"/>
    <col min="15890" max="15890" width="10" style="109" customWidth="1"/>
    <col min="15891" max="15891" width="8.5703125" style="109" customWidth="1"/>
    <col min="15892" max="16128" width="8" style="109"/>
    <col min="16129" max="16129" width="23.42578125" style="109" customWidth="1"/>
    <col min="16130" max="16130" width="11.7109375" style="109" bestFit="1" customWidth="1"/>
    <col min="16131" max="16131" width="12" style="109" bestFit="1" customWidth="1"/>
    <col min="16132" max="16132" width="9.5703125" style="109" customWidth="1"/>
    <col min="16133" max="16134" width="11.7109375" style="109" bestFit="1" customWidth="1"/>
    <col min="16135" max="16135" width="12.28515625" style="109" customWidth="1"/>
    <col min="16136" max="16137" width="9.42578125" style="109" customWidth="1"/>
    <col min="16138" max="16138" width="9.28515625" style="109" customWidth="1"/>
    <col min="16139" max="16139" width="12.85546875" style="109" customWidth="1"/>
    <col min="16140" max="16140" width="13.140625" style="109" bestFit="1" customWidth="1"/>
    <col min="16141" max="16141" width="9.28515625" style="109" customWidth="1"/>
    <col min="16142" max="16142" width="13.140625" style="109" bestFit="1" customWidth="1"/>
    <col min="16143" max="16143" width="12.85546875" style="109" customWidth="1"/>
    <col min="16144" max="16144" width="12.7109375" style="109" customWidth="1"/>
    <col min="16145" max="16145" width="9.42578125" style="109" customWidth="1"/>
    <col min="16146" max="16146" width="10" style="109" customWidth="1"/>
    <col min="16147" max="16147" width="8.5703125" style="109" customWidth="1"/>
    <col min="16148" max="16384" width="8" style="109"/>
  </cols>
  <sheetData>
    <row r="1" spans="1:19" ht="16.5" thickBot="1" x14ac:dyDescent="0.3">
      <c r="A1" s="377" t="s">
        <v>25</v>
      </c>
      <c r="B1" s="378"/>
    </row>
    <row r="2" spans="1:19" ht="4.5" customHeight="1" thickBot="1" x14ac:dyDescent="0.3"/>
    <row r="3" spans="1:19" ht="23.45" customHeight="1" thickTop="1" x14ac:dyDescent="0.25">
      <c r="A3" s="379" t="s">
        <v>170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1"/>
    </row>
    <row r="4" spans="1:19" ht="18.399999999999999" customHeight="1" thickBot="1" x14ac:dyDescent="0.3">
      <c r="A4" s="382" t="s">
        <v>114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4"/>
    </row>
    <row r="5" spans="1:19" s="169" customFormat="1" ht="20.65" customHeight="1" thickTop="1" thickBot="1" x14ac:dyDescent="0.3">
      <c r="A5" s="374" t="s">
        <v>442</v>
      </c>
      <c r="B5" s="359" t="s">
        <v>73</v>
      </c>
      <c r="C5" s="359"/>
      <c r="D5" s="359"/>
      <c r="E5" s="359"/>
      <c r="F5" s="359"/>
      <c r="G5" s="359"/>
      <c r="H5" s="359"/>
      <c r="I5" s="359"/>
      <c r="J5" s="360"/>
      <c r="K5" s="361" t="s">
        <v>74</v>
      </c>
      <c r="L5" s="359"/>
      <c r="M5" s="359"/>
      <c r="N5" s="359"/>
      <c r="O5" s="359"/>
      <c r="P5" s="359"/>
      <c r="Q5" s="359"/>
      <c r="R5" s="359"/>
      <c r="S5" s="360"/>
    </row>
    <row r="6" spans="1:19" s="170" customFormat="1" ht="21.75" customHeight="1" x14ac:dyDescent="0.25">
      <c r="A6" s="375"/>
      <c r="B6" s="367" t="s">
        <v>625</v>
      </c>
      <c r="C6" s="345"/>
      <c r="D6" s="346"/>
      <c r="E6" s="367" t="s">
        <v>626</v>
      </c>
      <c r="F6" s="345"/>
      <c r="G6" s="346"/>
      <c r="H6" s="347" t="s">
        <v>75</v>
      </c>
      <c r="I6" s="348"/>
      <c r="J6" s="349"/>
      <c r="K6" s="364" t="s">
        <v>627</v>
      </c>
      <c r="L6" s="345"/>
      <c r="M6" s="365"/>
      <c r="N6" s="344" t="s">
        <v>628</v>
      </c>
      <c r="O6" s="345"/>
      <c r="P6" s="346"/>
      <c r="Q6" s="347" t="s">
        <v>75</v>
      </c>
      <c r="R6" s="348"/>
      <c r="S6" s="349"/>
    </row>
    <row r="7" spans="1:19" ht="36" customHeight="1" thickBot="1" x14ac:dyDescent="0.3">
      <c r="A7" s="376"/>
      <c r="B7" s="111" t="s">
        <v>50</v>
      </c>
      <c r="C7" s="112" t="s">
        <v>76</v>
      </c>
      <c r="D7" s="113" t="s">
        <v>77</v>
      </c>
      <c r="E7" s="114" t="s">
        <v>50</v>
      </c>
      <c r="F7" s="112" t="s">
        <v>76</v>
      </c>
      <c r="G7" s="113" t="s">
        <v>77</v>
      </c>
      <c r="H7" s="115" t="s">
        <v>78</v>
      </c>
      <c r="I7" s="115" t="s">
        <v>79</v>
      </c>
      <c r="J7" s="113" t="s">
        <v>77</v>
      </c>
      <c r="K7" s="116" t="s">
        <v>50</v>
      </c>
      <c r="L7" s="112" t="s">
        <v>76</v>
      </c>
      <c r="M7" s="117" t="s">
        <v>77</v>
      </c>
      <c r="N7" s="114" t="s">
        <v>50</v>
      </c>
      <c r="O7" s="118" t="s">
        <v>79</v>
      </c>
      <c r="P7" s="119" t="s">
        <v>77</v>
      </c>
      <c r="Q7" s="115" t="s">
        <v>78</v>
      </c>
      <c r="R7" s="115" t="s">
        <v>79</v>
      </c>
      <c r="S7" s="120" t="s">
        <v>77</v>
      </c>
    </row>
    <row r="8" spans="1:19" s="171" customFormat="1" ht="15.95" customHeight="1" thickTop="1" thickBot="1" x14ac:dyDescent="0.3">
      <c r="A8" s="235" t="s">
        <v>80</v>
      </c>
      <c r="B8" s="236">
        <v>3041805</v>
      </c>
      <c r="C8" s="237">
        <v>2557059</v>
      </c>
      <c r="D8" s="238">
        <f>IFERROR(C8/B8,"")</f>
        <v>0.84063869971941008</v>
      </c>
      <c r="E8" s="239">
        <v>2836257</v>
      </c>
      <c r="F8" s="237">
        <v>2356732</v>
      </c>
      <c r="G8" s="238">
        <f>IFERROR(F8/E8,"")</f>
        <v>0.83093034234908891</v>
      </c>
      <c r="H8" s="238">
        <f>IFERROR(B8/E8-1,"")</f>
        <v>7.2471570806171615E-2</v>
      </c>
      <c r="I8" s="238">
        <f>IFERROR(C8/F8-1,"")</f>
        <v>8.5002028232314952E-2</v>
      </c>
      <c r="J8" s="240">
        <f>IFERROR(D8-G8,"")</f>
        <v>9.7083573703211634E-3</v>
      </c>
      <c r="K8" s="241">
        <v>33021751</v>
      </c>
      <c r="L8" s="237">
        <v>27030801</v>
      </c>
      <c r="M8" s="238">
        <f>IFERROR(L8/K8,"")</f>
        <v>0.81857564124930871</v>
      </c>
      <c r="N8" s="239">
        <v>29167137</v>
      </c>
      <c r="O8" s="237">
        <v>24182164</v>
      </c>
      <c r="P8" s="242">
        <f>IFERROR(O8/N8,"")</f>
        <v>0.82908939605556764</v>
      </c>
      <c r="Q8" s="238">
        <f>IFERROR(K8/N8-1,"")</f>
        <v>0.13215606317479844</v>
      </c>
      <c r="R8" s="238">
        <f>IFERROR(L8/O8-1,"")</f>
        <v>0.11779909357987983</v>
      </c>
      <c r="S8" s="240">
        <f>IFERROR(M8-P8,"")</f>
        <v>-1.0513754806258935E-2</v>
      </c>
    </row>
    <row r="9" spans="1:19" s="172" customFormat="1" ht="15.95" customHeight="1" thickTop="1" thickBot="1" x14ac:dyDescent="0.25">
      <c r="A9" s="200" t="s">
        <v>116</v>
      </c>
      <c r="B9" s="280">
        <v>460591</v>
      </c>
      <c r="C9" s="201">
        <v>401883</v>
      </c>
      <c r="D9" s="202">
        <f t="shared" ref="D9:D72" si="0">IFERROR(C9/B9,"")</f>
        <v>0.87253767442264396</v>
      </c>
      <c r="E9" s="203">
        <v>383204</v>
      </c>
      <c r="F9" s="201">
        <v>332246</v>
      </c>
      <c r="G9" s="202">
        <f t="shared" ref="G9:G72" si="1">IFERROR(F9/E9,"")</f>
        <v>0.86702122107284896</v>
      </c>
      <c r="H9" s="202">
        <f t="shared" ref="H9:H72" si="2">IFERROR(B9/E9-1,"")</f>
        <v>0.20194726568616184</v>
      </c>
      <c r="I9" s="202">
        <f t="shared" ref="I9:I72" si="3">IFERROR(C9/F9-1,"")</f>
        <v>0.20959469790456464</v>
      </c>
      <c r="J9" s="204">
        <f t="shared" ref="J9:J72" si="4">IFERROR(D9-G9,"")</f>
        <v>5.516453349795003E-3</v>
      </c>
      <c r="K9" s="205">
        <v>5061041</v>
      </c>
      <c r="L9" s="201">
        <v>4038098</v>
      </c>
      <c r="M9" s="202">
        <f t="shared" ref="M9:M72" si="5">IFERROR(L9/K9,"")</f>
        <v>0.79787893439314161</v>
      </c>
      <c r="N9" s="203">
        <v>4438053</v>
      </c>
      <c r="O9" s="201">
        <v>3610405</v>
      </c>
      <c r="P9" s="202">
        <f t="shared" ref="P9:P72" si="6">IFERROR(O9/N9,"")</f>
        <v>0.81351101485268429</v>
      </c>
      <c r="Q9" s="202">
        <f t="shared" ref="Q9:Q72" si="7">IFERROR(K9/N9-1,"")</f>
        <v>0.14037416858248419</v>
      </c>
      <c r="R9" s="202">
        <f t="shared" ref="R9:R72" si="8">IFERROR(L9/O9-1,"")</f>
        <v>0.11846122526420166</v>
      </c>
      <c r="S9" s="204">
        <f t="shared" ref="S9:S72" si="9">IFERROR(M9-P9,"")</f>
        <v>-1.5632080459542674E-2</v>
      </c>
    </row>
    <row r="10" spans="1:19" ht="15.95" customHeight="1" thickTop="1" x14ac:dyDescent="0.25">
      <c r="A10" s="206" t="s">
        <v>84</v>
      </c>
      <c r="B10" s="206">
        <v>254309</v>
      </c>
      <c r="C10" s="173">
        <v>219772</v>
      </c>
      <c r="D10" s="199">
        <f t="shared" si="0"/>
        <v>0.86419277335839473</v>
      </c>
      <c r="E10" s="173">
        <v>194776</v>
      </c>
      <c r="F10" s="173">
        <v>172882</v>
      </c>
      <c r="G10" s="199">
        <f t="shared" si="1"/>
        <v>0.88759395408058483</v>
      </c>
      <c r="H10" s="199">
        <f t="shared" si="2"/>
        <v>0.30564853986117391</v>
      </c>
      <c r="I10" s="199">
        <f t="shared" si="3"/>
        <v>0.27122546014044269</v>
      </c>
      <c r="J10" s="199">
        <f t="shared" si="4"/>
        <v>-2.3401180722190107E-2</v>
      </c>
      <c r="K10" s="173">
        <v>2981369</v>
      </c>
      <c r="L10" s="173">
        <v>2359998</v>
      </c>
      <c r="M10" s="199">
        <f t="shared" si="5"/>
        <v>0.79158198800618107</v>
      </c>
      <c r="N10" s="173">
        <v>2491973</v>
      </c>
      <c r="O10" s="173">
        <v>2101271</v>
      </c>
      <c r="P10" s="199">
        <f t="shared" si="6"/>
        <v>0.84321579728191276</v>
      </c>
      <c r="Q10" s="199">
        <f t="shared" si="7"/>
        <v>0.1963889656910407</v>
      </c>
      <c r="R10" s="199">
        <f t="shared" si="8"/>
        <v>0.12312881108624252</v>
      </c>
      <c r="S10" s="199">
        <f t="shared" si="9"/>
        <v>-5.163380927573169E-2</v>
      </c>
    </row>
    <row r="11" spans="1:19" ht="15.95" customHeight="1" x14ac:dyDescent="0.25">
      <c r="A11" s="206" t="s">
        <v>103</v>
      </c>
      <c r="B11" s="206">
        <v>136638</v>
      </c>
      <c r="C11" s="173">
        <v>125505</v>
      </c>
      <c r="D11" s="199">
        <f t="shared" si="0"/>
        <v>0.91852193386905545</v>
      </c>
      <c r="E11" s="173">
        <v>87240</v>
      </c>
      <c r="F11" s="173">
        <v>75767</v>
      </c>
      <c r="G11" s="199">
        <f t="shared" si="1"/>
        <v>0.86848922512608895</v>
      </c>
      <c r="H11" s="199">
        <f t="shared" si="2"/>
        <v>0.56623108665749666</v>
      </c>
      <c r="I11" s="199">
        <f t="shared" si="3"/>
        <v>0.65645993638391387</v>
      </c>
      <c r="J11" s="199">
        <f t="shared" si="4"/>
        <v>5.0032708742966503E-2</v>
      </c>
      <c r="K11" s="173">
        <v>1194892</v>
      </c>
      <c r="L11" s="173">
        <v>994344</v>
      </c>
      <c r="M11" s="199">
        <f t="shared" si="5"/>
        <v>0.83216223725658889</v>
      </c>
      <c r="N11" s="173">
        <v>942768</v>
      </c>
      <c r="O11" s="173">
        <v>755291</v>
      </c>
      <c r="P11" s="199">
        <f t="shared" si="6"/>
        <v>0.80114195645164032</v>
      </c>
      <c r="Q11" s="199">
        <f t="shared" si="7"/>
        <v>0.26742952667040032</v>
      </c>
      <c r="R11" s="199">
        <f t="shared" si="8"/>
        <v>0.3165044995902242</v>
      </c>
      <c r="S11" s="199">
        <f t="shared" si="9"/>
        <v>3.1020280804948563E-2</v>
      </c>
    </row>
    <row r="12" spans="1:19" ht="15.95" customHeight="1" x14ac:dyDescent="0.25">
      <c r="A12" s="206" t="s">
        <v>98</v>
      </c>
      <c r="B12" s="206">
        <v>69644</v>
      </c>
      <c r="C12" s="173">
        <v>56606</v>
      </c>
      <c r="D12" s="199">
        <f t="shared" si="0"/>
        <v>0.81279076445924991</v>
      </c>
      <c r="E12" s="173">
        <v>101188</v>
      </c>
      <c r="F12" s="173">
        <v>83597</v>
      </c>
      <c r="G12" s="199">
        <f t="shared" si="1"/>
        <v>0.82615527532909039</v>
      </c>
      <c r="H12" s="199">
        <f t="shared" si="2"/>
        <v>-0.31173656955370199</v>
      </c>
      <c r="I12" s="199">
        <f t="shared" si="3"/>
        <v>-0.32287043793437564</v>
      </c>
      <c r="J12" s="199">
        <f t="shared" si="4"/>
        <v>-1.3364510869840474E-2</v>
      </c>
      <c r="K12" s="173">
        <v>884432</v>
      </c>
      <c r="L12" s="173">
        <v>683631</v>
      </c>
      <c r="M12" s="199">
        <f t="shared" si="5"/>
        <v>0.77296049894169361</v>
      </c>
      <c r="N12" s="173">
        <v>1003168</v>
      </c>
      <c r="O12" s="173">
        <v>753722</v>
      </c>
      <c r="P12" s="199">
        <f t="shared" si="6"/>
        <v>0.75134174933809694</v>
      </c>
      <c r="Q12" s="199">
        <f t="shared" si="7"/>
        <v>-0.11836103224983252</v>
      </c>
      <c r="R12" s="199">
        <f t="shared" si="8"/>
        <v>-9.2993172549030056E-2</v>
      </c>
      <c r="S12" s="199">
        <f t="shared" si="9"/>
        <v>2.1618749603596665E-2</v>
      </c>
    </row>
    <row r="13" spans="1:19" ht="15.95" customHeight="1" x14ac:dyDescent="0.25">
      <c r="A13" s="206" t="s">
        <v>351</v>
      </c>
      <c r="B13" s="206">
        <v>0</v>
      </c>
      <c r="C13" s="173">
        <v>0</v>
      </c>
      <c r="D13" s="199" t="str">
        <f t="shared" si="0"/>
        <v/>
      </c>
      <c r="E13" s="173">
        <v>0</v>
      </c>
      <c r="F13" s="173">
        <v>0</v>
      </c>
      <c r="G13" s="199" t="str">
        <f t="shared" si="1"/>
        <v/>
      </c>
      <c r="H13" s="199" t="str">
        <f t="shared" si="2"/>
        <v/>
      </c>
      <c r="I13" s="199" t="str">
        <f t="shared" si="3"/>
        <v/>
      </c>
      <c r="J13" s="199" t="str">
        <f t="shared" si="4"/>
        <v/>
      </c>
      <c r="K13" s="173">
        <v>48</v>
      </c>
      <c r="L13" s="173">
        <v>0</v>
      </c>
      <c r="M13" s="199">
        <f t="shared" si="5"/>
        <v>0</v>
      </c>
      <c r="N13" s="173">
        <v>0</v>
      </c>
      <c r="O13" s="173">
        <v>0</v>
      </c>
      <c r="P13" s="199" t="str">
        <f t="shared" si="6"/>
        <v/>
      </c>
      <c r="Q13" s="199" t="str">
        <f t="shared" si="7"/>
        <v/>
      </c>
      <c r="R13" s="199" t="str">
        <f t="shared" si="8"/>
        <v/>
      </c>
      <c r="S13" s="199" t="str">
        <f t="shared" si="9"/>
        <v/>
      </c>
    </row>
    <row r="14" spans="1:19" s="172" customFormat="1" ht="15.95" customHeight="1" x14ac:dyDescent="0.25">
      <c r="A14" s="206" t="s">
        <v>88</v>
      </c>
      <c r="B14" s="206">
        <v>0</v>
      </c>
      <c r="C14" s="173">
        <v>0</v>
      </c>
      <c r="D14" s="199" t="str">
        <f t="shared" si="0"/>
        <v/>
      </c>
      <c r="E14" s="173">
        <v>0</v>
      </c>
      <c r="F14" s="173">
        <v>0</v>
      </c>
      <c r="G14" s="199" t="str">
        <f t="shared" si="1"/>
        <v/>
      </c>
      <c r="H14" s="199" t="str">
        <f t="shared" si="2"/>
        <v/>
      </c>
      <c r="I14" s="199" t="str">
        <f t="shared" si="3"/>
        <v/>
      </c>
      <c r="J14" s="199" t="str">
        <f t="shared" si="4"/>
        <v/>
      </c>
      <c r="K14" s="173">
        <v>12</v>
      </c>
      <c r="L14" s="173">
        <v>0</v>
      </c>
      <c r="M14" s="199">
        <f t="shared" si="5"/>
        <v>0</v>
      </c>
      <c r="N14" s="173">
        <v>0</v>
      </c>
      <c r="O14" s="173">
        <v>0</v>
      </c>
      <c r="P14" s="199" t="str">
        <f t="shared" si="6"/>
        <v/>
      </c>
      <c r="Q14" s="199" t="str">
        <f t="shared" si="7"/>
        <v/>
      </c>
      <c r="R14" s="199" t="str">
        <f t="shared" si="8"/>
        <v/>
      </c>
      <c r="S14" s="199" t="str">
        <f t="shared" si="9"/>
        <v/>
      </c>
    </row>
    <row r="15" spans="1:19" ht="15.95" customHeight="1" thickBot="1" x14ac:dyDescent="0.3">
      <c r="A15" s="206" t="s">
        <v>99</v>
      </c>
      <c r="B15" s="206">
        <v>0</v>
      </c>
      <c r="C15" s="173">
        <v>0</v>
      </c>
      <c r="D15" s="199" t="str">
        <f t="shared" si="0"/>
        <v/>
      </c>
      <c r="E15" s="173">
        <v>0</v>
      </c>
      <c r="F15" s="173">
        <v>0</v>
      </c>
      <c r="G15" s="199" t="str">
        <f t="shared" si="1"/>
        <v/>
      </c>
      <c r="H15" s="199" t="str">
        <f t="shared" si="2"/>
        <v/>
      </c>
      <c r="I15" s="199" t="str">
        <f t="shared" si="3"/>
        <v/>
      </c>
      <c r="J15" s="199" t="str">
        <f t="shared" si="4"/>
        <v/>
      </c>
      <c r="K15" s="173">
        <v>288</v>
      </c>
      <c r="L15" s="173">
        <v>125</v>
      </c>
      <c r="M15" s="199">
        <f t="shared" si="5"/>
        <v>0.43402777777777779</v>
      </c>
      <c r="N15" s="173">
        <v>144</v>
      </c>
      <c r="O15" s="173">
        <v>121</v>
      </c>
      <c r="P15" s="199">
        <f t="shared" si="6"/>
        <v>0.84027777777777779</v>
      </c>
      <c r="Q15" s="199">
        <f t="shared" si="7"/>
        <v>1</v>
      </c>
      <c r="R15" s="199">
        <f t="shared" si="8"/>
        <v>3.3057851239669311E-2</v>
      </c>
      <c r="S15" s="199">
        <f t="shared" si="9"/>
        <v>-0.40625</v>
      </c>
    </row>
    <row r="16" spans="1:19" ht="15.95" customHeight="1" thickTop="1" thickBot="1" x14ac:dyDescent="0.3">
      <c r="A16" s="200" t="s">
        <v>117</v>
      </c>
      <c r="B16" s="280">
        <v>338847</v>
      </c>
      <c r="C16" s="201">
        <v>288332</v>
      </c>
      <c r="D16" s="202">
        <f t="shared" si="0"/>
        <v>0.85092091711008211</v>
      </c>
      <c r="E16" s="203">
        <v>273638</v>
      </c>
      <c r="F16" s="201">
        <v>231959</v>
      </c>
      <c r="G16" s="202">
        <f t="shared" si="1"/>
        <v>0.84768562845803574</v>
      </c>
      <c r="H16" s="202">
        <f t="shared" si="2"/>
        <v>0.23830389054151846</v>
      </c>
      <c r="I16" s="202">
        <f t="shared" si="3"/>
        <v>0.24303001823598125</v>
      </c>
      <c r="J16" s="204">
        <f t="shared" si="4"/>
        <v>3.2352886520463642E-3</v>
      </c>
      <c r="K16" s="205">
        <v>3512686</v>
      </c>
      <c r="L16" s="201">
        <v>2842593</v>
      </c>
      <c r="M16" s="202">
        <f t="shared" si="5"/>
        <v>0.80923629382187878</v>
      </c>
      <c r="N16" s="203">
        <v>2926359</v>
      </c>
      <c r="O16" s="201">
        <v>2496344</v>
      </c>
      <c r="P16" s="202">
        <f t="shared" si="6"/>
        <v>0.85305459788084781</v>
      </c>
      <c r="Q16" s="202">
        <f t="shared" si="7"/>
        <v>0.20036058460359785</v>
      </c>
      <c r="R16" s="202">
        <f t="shared" si="8"/>
        <v>0.1387024384459834</v>
      </c>
      <c r="S16" s="204">
        <f t="shared" si="9"/>
        <v>-4.3818304058969026E-2</v>
      </c>
    </row>
    <row r="17" spans="1:19" ht="15.95" customHeight="1" thickTop="1" x14ac:dyDescent="0.25">
      <c r="A17" s="206" t="s">
        <v>84</v>
      </c>
      <c r="B17" s="206">
        <v>212851</v>
      </c>
      <c r="C17" s="173">
        <v>178759</v>
      </c>
      <c r="D17" s="199">
        <f t="shared" si="0"/>
        <v>0.83983161930176509</v>
      </c>
      <c r="E17" s="173">
        <v>209476</v>
      </c>
      <c r="F17" s="173">
        <v>176751</v>
      </c>
      <c r="G17" s="199">
        <f t="shared" si="1"/>
        <v>0.84377685271821112</v>
      </c>
      <c r="H17" s="199">
        <f t="shared" si="2"/>
        <v>1.6111630926693321E-2</v>
      </c>
      <c r="I17" s="199">
        <f t="shared" si="3"/>
        <v>1.1360614649987832E-2</v>
      </c>
      <c r="J17" s="199">
        <f t="shared" si="4"/>
        <v>-3.9452334164460368E-3</v>
      </c>
      <c r="K17" s="173">
        <v>2521137</v>
      </c>
      <c r="L17" s="173">
        <v>2020740</v>
      </c>
      <c r="M17" s="199">
        <f t="shared" si="5"/>
        <v>0.80151931449976732</v>
      </c>
      <c r="N17" s="173">
        <v>2277635</v>
      </c>
      <c r="O17" s="173">
        <v>1957974</v>
      </c>
      <c r="P17" s="199">
        <f t="shared" si="6"/>
        <v>0.85965222698105714</v>
      </c>
      <c r="Q17" s="199">
        <f t="shared" si="7"/>
        <v>0.1069100185060381</v>
      </c>
      <c r="R17" s="199">
        <f t="shared" si="8"/>
        <v>3.2056605450327735E-2</v>
      </c>
      <c r="S17" s="199">
        <f t="shared" si="9"/>
        <v>-5.8132912481289822E-2</v>
      </c>
    </row>
    <row r="18" spans="1:19" s="172" customFormat="1" ht="15.95" customHeight="1" x14ac:dyDescent="0.25">
      <c r="A18" s="206" t="s">
        <v>103</v>
      </c>
      <c r="B18" s="206">
        <v>125928</v>
      </c>
      <c r="C18" s="173">
        <v>109573</v>
      </c>
      <c r="D18" s="199">
        <f t="shared" si="0"/>
        <v>0.87012419795438667</v>
      </c>
      <c r="E18" s="173">
        <v>63648</v>
      </c>
      <c r="F18" s="173">
        <v>54862</v>
      </c>
      <c r="G18" s="199">
        <f t="shared" si="1"/>
        <v>0.86195952740070392</v>
      </c>
      <c r="H18" s="199">
        <f t="shared" si="2"/>
        <v>0.97850678733031682</v>
      </c>
      <c r="I18" s="199">
        <f t="shared" si="3"/>
        <v>0.99724763953191653</v>
      </c>
      <c r="J18" s="199">
        <f t="shared" si="4"/>
        <v>8.1646705536827513E-3</v>
      </c>
      <c r="K18" s="173">
        <v>991328</v>
      </c>
      <c r="L18" s="173">
        <v>821769</v>
      </c>
      <c r="M18" s="199">
        <f t="shared" si="5"/>
        <v>0.82895772135963075</v>
      </c>
      <c r="N18" s="173">
        <v>647972</v>
      </c>
      <c r="O18" s="173">
        <v>537886</v>
      </c>
      <c r="P18" s="199">
        <f t="shared" si="6"/>
        <v>0.83010685646910665</v>
      </c>
      <c r="Q18" s="199">
        <f t="shared" si="7"/>
        <v>0.52989326699301831</v>
      </c>
      <c r="R18" s="199">
        <f t="shared" si="8"/>
        <v>0.52777540222277586</v>
      </c>
      <c r="S18" s="199">
        <f t="shared" si="9"/>
        <v>-1.1491351094758961E-3</v>
      </c>
    </row>
    <row r="19" spans="1:19" s="172" customFormat="1" ht="15.95" customHeight="1" x14ac:dyDescent="0.25">
      <c r="A19" s="206" t="s">
        <v>359</v>
      </c>
      <c r="B19" s="206">
        <v>68</v>
      </c>
      <c r="C19" s="173">
        <v>0</v>
      </c>
      <c r="D19" s="199">
        <f t="shared" si="0"/>
        <v>0</v>
      </c>
      <c r="E19" s="173">
        <v>0</v>
      </c>
      <c r="F19" s="173">
        <v>0</v>
      </c>
      <c r="G19" s="199" t="str">
        <f t="shared" si="1"/>
        <v/>
      </c>
      <c r="H19" s="199" t="str">
        <f t="shared" si="2"/>
        <v/>
      </c>
      <c r="I19" s="199" t="str">
        <f t="shared" si="3"/>
        <v/>
      </c>
      <c r="J19" s="199" t="str">
        <f t="shared" si="4"/>
        <v/>
      </c>
      <c r="K19" s="173">
        <v>131</v>
      </c>
      <c r="L19" s="173">
        <v>11</v>
      </c>
      <c r="M19" s="199">
        <f t="shared" si="5"/>
        <v>8.3969465648854963E-2</v>
      </c>
      <c r="N19" s="173">
        <v>0</v>
      </c>
      <c r="O19" s="173">
        <v>0</v>
      </c>
      <c r="P19" s="199" t="str">
        <f t="shared" si="6"/>
        <v/>
      </c>
      <c r="Q19" s="199" t="str">
        <f t="shared" si="7"/>
        <v/>
      </c>
      <c r="R19" s="199" t="str">
        <f t="shared" si="8"/>
        <v/>
      </c>
      <c r="S19" s="199" t="str">
        <f t="shared" si="9"/>
        <v/>
      </c>
    </row>
    <row r="20" spans="1:19" ht="15.95" customHeight="1" x14ac:dyDescent="0.25">
      <c r="A20" s="206" t="s">
        <v>443</v>
      </c>
      <c r="B20" s="206">
        <v>0</v>
      </c>
      <c r="C20" s="173">
        <v>0</v>
      </c>
      <c r="D20" s="199" t="str">
        <f t="shared" si="0"/>
        <v/>
      </c>
      <c r="E20" s="173">
        <v>0</v>
      </c>
      <c r="F20" s="173">
        <v>0</v>
      </c>
      <c r="G20" s="199" t="str">
        <f t="shared" si="1"/>
        <v/>
      </c>
      <c r="H20" s="199" t="str">
        <f t="shared" si="2"/>
        <v/>
      </c>
      <c r="I20" s="199" t="str">
        <f t="shared" si="3"/>
        <v/>
      </c>
      <c r="J20" s="199" t="str">
        <f t="shared" si="4"/>
        <v/>
      </c>
      <c r="K20" s="173">
        <v>0</v>
      </c>
      <c r="L20" s="173">
        <v>0</v>
      </c>
      <c r="M20" s="199" t="str">
        <f t="shared" si="5"/>
        <v/>
      </c>
      <c r="N20" s="173">
        <v>118</v>
      </c>
      <c r="O20" s="173">
        <v>55</v>
      </c>
      <c r="P20" s="199">
        <f t="shared" si="6"/>
        <v>0.46610169491525422</v>
      </c>
      <c r="Q20" s="199">
        <f t="shared" si="7"/>
        <v>-1</v>
      </c>
      <c r="R20" s="199">
        <f t="shared" si="8"/>
        <v>-1</v>
      </c>
      <c r="S20" s="199" t="str">
        <f t="shared" si="9"/>
        <v/>
      </c>
    </row>
    <row r="21" spans="1:19" ht="15.95" customHeight="1" x14ac:dyDescent="0.25">
      <c r="A21" s="206" t="s">
        <v>99</v>
      </c>
      <c r="B21" s="206">
        <v>0</v>
      </c>
      <c r="C21" s="173">
        <v>0</v>
      </c>
      <c r="D21" s="199" t="str">
        <f t="shared" si="0"/>
        <v/>
      </c>
      <c r="E21" s="173">
        <v>144</v>
      </c>
      <c r="F21" s="173">
        <v>67</v>
      </c>
      <c r="G21" s="199">
        <f t="shared" si="1"/>
        <v>0.46527777777777779</v>
      </c>
      <c r="H21" s="199">
        <f t="shared" si="2"/>
        <v>-1</v>
      </c>
      <c r="I21" s="199">
        <f t="shared" si="3"/>
        <v>-1</v>
      </c>
      <c r="J21" s="199" t="str">
        <f t="shared" si="4"/>
        <v/>
      </c>
      <c r="K21" s="173">
        <v>0</v>
      </c>
      <c r="L21" s="173">
        <v>0</v>
      </c>
      <c r="M21" s="199" t="str">
        <f t="shared" si="5"/>
        <v/>
      </c>
      <c r="N21" s="173">
        <v>144</v>
      </c>
      <c r="O21" s="173">
        <v>67</v>
      </c>
      <c r="P21" s="199">
        <f t="shared" si="6"/>
        <v>0.46527777777777779</v>
      </c>
      <c r="Q21" s="199">
        <f t="shared" si="7"/>
        <v>-1</v>
      </c>
      <c r="R21" s="199">
        <f t="shared" si="8"/>
        <v>-1</v>
      </c>
      <c r="S21" s="199" t="str">
        <f t="shared" si="9"/>
        <v/>
      </c>
    </row>
    <row r="22" spans="1:19" ht="15.95" customHeight="1" x14ac:dyDescent="0.25">
      <c r="A22" s="206" t="s">
        <v>357</v>
      </c>
      <c r="B22" s="206">
        <v>0</v>
      </c>
      <c r="C22" s="173">
        <v>0</v>
      </c>
      <c r="D22" s="199" t="str">
        <f t="shared" si="0"/>
        <v/>
      </c>
      <c r="E22" s="173">
        <v>370</v>
      </c>
      <c r="F22" s="173">
        <v>279</v>
      </c>
      <c r="G22" s="199">
        <f t="shared" si="1"/>
        <v>0.75405405405405401</v>
      </c>
      <c r="H22" s="199">
        <f t="shared" si="2"/>
        <v>-1</v>
      </c>
      <c r="I22" s="199">
        <f t="shared" si="3"/>
        <v>-1</v>
      </c>
      <c r="J22" s="199" t="str">
        <f t="shared" si="4"/>
        <v/>
      </c>
      <c r="K22" s="173">
        <v>0</v>
      </c>
      <c r="L22" s="173">
        <v>0</v>
      </c>
      <c r="M22" s="199" t="str">
        <f t="shared" si="5"/>
        <v/>
      </c>
      <c r="N22" s="173">
        <v>370</v>
      </c>
      <c r="O22" s="173">
        <v>279</v>
      </c>
      <c r="P22" s="199">
        <f t="shared" si="6"/>
        <v>0.75405405405405401</v>
      </c>
      <c r="Q22" s="199">
        <f t="shared" si="7"/>
        <v>-1</v>
      </c>
      <c r="R22" s="199">
        <f t="shared" si="8"/>
        <v>-1</v>
      </c>
      <c r="S22" s="199" t="str">
        <f t="shared" si="9"/>
        <v/>
      </c>
    </row>
    <row r="23" spans="1:19" ht="15.95" customHeight="1" thickBot="1" x14ac:dyDescent="0.3">
      <c r="A23" s="206" t="s">
        <v>444</v>
      </c>
      <c r="B23" s="206">
        <v>0</v>
      </c>
      <c r="C23" s="173">
        <v>0</v>
      </c>
      <c r="D23" s="199" t="str">
        <f t="shared" si="0"/>
        <v/>
      </c>
      <c r="E23" s="173">
        <v>0</v>
      </c>
      <c r="F23" s="173">
        <v>0</v>
      </c>
      <c r="G23" s="199" t="str">
        <f t="shared" si="1"/>
        <v/>
      </c>
      <c r="H23" s="199" t="str">
        <f t="shared" si="2"/>
        <v/>
      </c>
      <c r="I23" s="199" t="str">
        <f t="shared" si="3"/>
        <v/>
      </c>
      <c r="J23" s="199" t="str">
        <f t="shared" si="4"/>
        <v/>
      </c>
      <c r="K23" s="173">
        <v>90</v>
      </c>
      <c r="L23" s="173">
        <v>73</v>
      </c>
      <c r="M23" s="199">
        <f t="shared" si="5"/>
        <v>0.81111111111111112</v>
      </c>
      <c r="N23" s="173">
        <v>120</v>
      </c>
      <c r="O23" s="173">
        <v>83</v>
      </c>
      <c r="P23" s="199">
        <f t="shared" si="6"/>
        <v>0.69166666666666665</v>
      </c>
      <c r="Q23" s="199">
        <f t="shared" si="7"/>
        <v>-0.25</v>
      </c>
      <c r="R23" s="199">
        <f t="shared" si="8"/>
        <v>-0.12048192771084343</v>
      </c>
      <c r="S23" s="199">
        <f t="shared" si="9"/>
        <v>0.11944444444444446</v>
      </c>
    </row>
    <row r="24" spans="1:19" s="172" customFormat="1" ht="15.95" customHeight="1" thickTop="1" thickBot="1" x14ac:dyDescent="0.25">
      <c r="A24" s="200" t="s">
        <v>118</v>
      </c>
      <c r="B24" s="280">
        <v>287310</v>
      </c>
      <c r="C24" s="201">
        <v>249277</v>
      </c>
      <c r="D24" s="202">
        <f t="shared" si="0"/>
        <v>0.86762382095993873</v>
      </c>
      <c r="E24" s="203">
        <v>298043</v>
      </c>
      <c r="F24" s="201">
        <v>246633</v>
      </c>
      <c r="G24" s="202">
        <f t="shared" si="1"/>
        <v>0.82750811124569279</v>
      </c>
      <c r="H24" s="202">
        <f t="shared" si="2"/>
        <v>-3.6011582221357363E-2</v>
      </c>
      <c r="I24" s="202">
        <f t="shared" si="3"/>
        <v>1.0720382106206294E-2</v>
      </c>
      <c r="J24" s="204">
        <f t="shared" si="4"/>
        <v>4.011570971424594E-2</v>
      </c>
      <c r="K24" s="205">
        <v>3220797</v>
      </c>
      <c r="L24" s="201">
        <v>2708248</v>
      </c>
      <c r="M24" s="202">
        <f t="shared" si="5"/>
        <v>0.84086268088302363</v>
      </c>
      <c r="N24" s="203">
        <v>3259697</v>
      </c>
      <c r="O24" s="201">
        <v>2692301</v>
      </c>
      <c r="P24" s="202">
        <f t="shared" si="6"/>
        <v>0.82593596889526844</v>
      </c>
      <c r="Q24" s="202">
        <f t="shared" si="7"/>
        <v>-1.1933624505590545E-2</v>
      </c>
      <c r="R24" s="202">
        <f t="shared" si="8"/>
        <v>5.9231861519197793E-3</v>
      </c>
      <c r="S24" s="204">
        <f t="shared" si="9"/>
        <v>1.4926711987755192E-2</v>
      </c>
    </row>
    <row r="25" spans="1:19" ht="15.95" customHeight="1" thickTop="1" x14ac:dyDescent="0.25">
      <c r="A25" s="206" t="s">
        <v>84</v>
      </c>
      <c r="B25" s="206">
        <v>155024</v>
      </c>
      <c r="C25" s="173">
        <v>135541</v>
      </c>
      <c r="D25" s="199">
        <f t="shared" si="0"/>
        <v>0.87432268551966152</v>
      </c>
      <c r="E25" s="173">
        <v>153505</v>
      </c>
      <c r="F25" s="173">
        <v>131147</v>
      </c>
      <c r="G25" s="199">
        <f t="shared" si="1"/>
        <v>0.8543500211719488</v>
      </c>
      <c r="H25" s="199">
        <f t="shared" si="2"/>
        <v>9.8954431451743208E-3</v>
      </c>
      <c r="I25" s="199">
        <f t="shared" si="3"/>
        <v>3.3504388205601421E-2</v>
      </c>
      <c r="J25" s="199">
        <f t="shared" si="4"/>
        <v>1.9972664347712721E-2</v>
      </c>
      <c r="K25" s="173">
        <v>1753539</v>
      </c>
      <c r="L25" s="173">
        <v>1484845</v>
      </c>
      <c r="M25" s="199">
        <f t="shared" si="5"/>
        <v>0.84677044536791024</v>
      </c>
      <c r="N25" s="173">
        <v>1881737</v>
      </c>
      <c r="O25" s="173">
        <v>1582544</v>
      </c>
      <c r="P25" s="199">
        <f t="shared" si="6"/>
        <v>0.8410016915222478</v>
      </c>
      <c r="Q25" s="199">
        <f t="shared" si="7"/>
        <v>-6.812748008887537E-2</v>
      </c>
      <c r="R25" s="199">
        <f t="shared" si="8"/>
        <v>-6.1735408304603223E-2</v>
      </c>
      <c r="S25" s="199">
        <f t="shared" si="9"/>
        <v>5.7687538456624443E-3</v>
      </c>
    </row>
    <row r="26" spans="1:19" ht="15.95" customHeight="1" x14ac:dyDescent="0.25">
      <c r="A26" s="206" t="s">
        <v>103</v>
      </c>
      <c r="B26" s="206">
        <v>79710</v>
      </c>
      <c r="C26" s="173">
        <v>70264</v>
      </c>
      <c r="D26" s="199">
        <f t="shared" si="0"/>
        <v>0.88149542090076527</v>
      </c>
      <c r="E26" s="173">
        <v>80796</v>
      </c>
      <c r="F26" s="173">
        <v>65963</v>
      </c>
      <c r="G26" s="199">
        <f t="shared" si="1"/>
        <v>0.81641417891974855</v>
      </c>
      <c r="H26" s="199">
        <f t="shared" si="2"/>
        <v>-1.3441259468290556E-2</v>
      </c>
      <c r="I26" s="199">
        <f t="shared" si="3"/>
        <v>6.5203219986962324E-2</v>
      </c>
      <c r="J26" s="199">
        <f t="shared" si="4"/>
        <v>6.5081241981016724E-2</v>
      </c>
      <c r="K26" s="173">
        <v>820356</v>
      </c>
      <c r="L26" s="173">
        <v>681787</v>
      </c>
      <c r="M26" s="199">
        <f t="shared" si="5"/>
        <v>0.83108674770465507</v>
      </c>
      <c r="N26" s="173">
        <v>802038</v>
      </c>
      <c r="O26" s="173">
        <v>654422</v>
      </c>
      <c r="P26" s="199">
        <f t="shared" si="6"/>
        <v>0.81594887025303042</v>
      </c>
      <c r="Q26" s="199">
        <f t="shared" si="7"/>
        <v>2.2839316840349122E-2</v>
      </c>
      <c r="R26" s="199">
        <f t="shared" si="8"/>
        <v>4.1815525761664585E-2</v>
      </c>
      <c r="S26" s="199">
        <f t="shared" si="9"/>
        <v>1.5137877451624648E-2</v>
      </c>
    </row>
    <row r="27" spans="1:19" ht="15.95" customHeight="1" x14ac:dyDescent="0.25">
      <c r="A27" s="206" t="s">
        <v>98</v>
      </c>
      <c r="B27" s="206">
        <v>33712</v>
      </c>
      <c r="C27" s="173">
        <v>29192</v>
      </c>
      <c r="D27" s="199">
        <f t="shared" si="0"/>
        <v>0.86592311343141903</v>
      </c>
      <c r="E27" s="173">
        <v>42840</v>
      </c>
      <c r="F27" s="173">
        <v>34427</v>
      </c>
      <c r="G27" s="199">
        <f t="shared" si="1"/>
        <v>0.80361811391223159</v>
      </c>
      <c r="H27" s="199">
        <f t="shared" si="2"/>
        <v>-0.21307189542483662</v>
      </c>
      <c r="I27" s="199">
        <f t="shared" si="3"/>
        <v>-0.15206088244691662</v>
      </c>
      <c r="J27" s="199">
        <f t="shared" si="4"/>
        <v>6.2304999519187443E-2</v>
      </c>
      <c r="K27" s="173">
        <v>397768</v>
      </c>
      <c r="L27" s="173">
        <v>349364</v>
      </c>
      <c r="M27" s="199">
        <f t="shared" si="5"/>
        <v>0.87831097524184953</v>
      </c>
      <c r="N27" s="173">
        <v>343404</v>
      </c>
      <c r="O27" s="173">
        <v>275670</v>
      </c>
      <c r="P27" s="199">
        <f t="shared" si="6"/>
        <v>0.80275710242163745</v>
      </c>
      <c r="Q27" s="199">
        <f t="shared" si="7"/>
        <v>0.15830916355080316</v>
      </c>
      <c r="R27" s="199">
        <f t="shared" si="8"/>
        <v>0.26732687633765018</v>
      </c>
      <c r="S27" s="199">
        <f t="shared" si="9"/>
        <v>7.5553872820212087E-2</v>
      </c>
    </row>
    <row r="28" spans="1:19" s="172" customFormat="1" ht="15.95" customHeight="1" x14ac:dyDescent="0.25">
      <c r="A28" s="206" t="s">
        <v>85</v>
      </c>
      <c r="B28" s="206">
        <v>11220</v>
      </c>
      <c r="C28" s="173">
        <v>8952</v>
      </c>
      <c r="D28" s="199">
        <f t="shared" si="0"/>
        <v>0.79786096256684491</v>
      </c>
      <c r="E28" s="173">
        <v>15904</v>
      </c>
      <c r="F28" s="173">
        <v>11961</v>
      </c>
      <c r="G28" s="199">
        <f t="shared" si="1"/>
        <v>0.75207494969818911</v>
      </c>
      <c r="H28" s="199">
        <f t="shared" si="2"/>
        <v>-0.29451710261569419</v>
      </c>
      <c r="I28" s="199">
        <f t="shared" si="3"/>
        <v>-0.25156759468271883</v>
      </c>
      <c r="J28" s="199">
        <f t="shared" si="4"/>
        <v>4.5786012868655801E-2</v>
      </c>
      <c r="K28" s="173">
        <v>182102</v>
      </c>
      <c r="L28" s="173">
        <v>147055</v>
      </c>
      <c r="M28" s="199">
        <f t="shared" si="5"/>
        <v>0.807541927051872</v>
      </c>
      <c r="N28" s="173">
        <v>180624</v>
      </c>
      <c r="O28" s="173">
        <v>142889</v>
      </c>
      <c r="P28" s="199">
        <f t="shared" si="6"/>
        <v>0.79108534856940382</v>
      </c>
      <c r="Q28" s="199">
        <f t="shared" si="7"/>
        <v>8.182744264328079E-3</v>
      </c>
      <c r="R28" s="199">
        <f t="shared" si="8"/>
        <v>2.9155498323873763E-2</v>
      </c>
      <c r="S28" s="199">
        <f t="shared" si="9"/>
        <v>1.6456578482468176E-2</v>
      </c>
    </row>
    <row r="29" spans="1:19" ht="15.95" customHeight="1" x14ac:dyDescent="0.25">
      <c r="A29" s="206" t="s">
        <v>83</v>
      </c>
      <c r="B29" s="206">
        <v>7644</v>
      </c>
      <c r="C29" s="173">
        <v>5328</v>
      </c>
      <c r="D29" s="199">
        <f t="shared" si="0"/>
        <v>0.69701726844583989</v>
      </c>
      <c r="E29" s="173">
        <v>4998</v>
      </c>
      <c r="F29" s="173">
        <v>3135</v>
      </c>
      <c r="G29" s="199">
        <f t="shared" si="1"/>
        <v>0.62725090036014408</v>
      </c>
      <c r="H29" s="199">
        <f t="shared" si="2"/>
        <v>0.52941176470588225</v>
      </c>
      <c r="I29" s="199">
        <f t="shared" si="3"/>
        <v>0.69952153110047854</v>
      </c>
      <c r="J29" s="199">
        <f t="shared" si="4"/>
        <v>6.9766368085695807E-2</v>
      </c>
      <c r="K29" s="173">
        <v>67032</v>
      </c>
      <c r="L29" s="173">
        <v>45197</v>
      </c>
      <c r="M29" s="199">
        <f t="shared" si="5"/>
        <v>0.67426005489915264</v>
      </c>
      <c r="N29" s="173">
        <v>51744</v>
      </c>
      <c r="O29" s="173">
        <v>36653</v>
      </c>
      <c r="P29" s="199">
        <f t="shared" si="6"/>
        <v>0.70835265924551638</v>
      </c>
      <c r="Q29" s="199">
        <f t="shared" si="7"/>
        <v>0.29545454545454541</v>
      </c>
      <c r="R29" s="199">
        <f t="shared" si="8"/>
        <v>0.23310506643385254</v>
      </c>
      <c r="S29" s="199">
        <f t="shared" si="9"/>
        <v>-3.4092604346363742E-2</v>
      </c>
    </row>
    <row r="30" spans="1:19" ht="15.95" customHeight="1" thickBot="1" x14ac:dyDescent="0.3">
      <c r="A30" s="206" t="s">
        <v>91</v>
      </c>
      <c r="B30" s="206">
        <v>0</v>
      </c>
      <c r="C30" s="173">
        <v>0</v>
      </c>
      <c r="D30" s="199" t="str">
        <f t="shared" si="0"/>
        <v/>
      </c>
      <c r="E30" s="173">
        <v>0</v>
      </c>
      <c r="F30" s="173">
        <v>0</v>
      </c>
      <c r="G30" s="199" t="str">
        <f t="shared" si="1"/>
        <v/>
      </c>
      <c r="H30" s="199" t="str">
        <f t="shared" si="2"/>
        <v/>
      </c>
      <c r="I30" s="199" t="str">
        <f t="shared" si="3"/>
        <v/>
      </c>
      <c r="J30" s="199" t="str">
        <f t="shared" si="4"/>
        <v/>
      </c>
      <c r="K30" s="173">
        <v>0</v>
      </c>
      <c r="L30" s="173">
        <v>0</v>
      </c>
      <c r="M30" s="199" t="str">
        <f t="shared" si="5"/>
        <v/>
      </c>
      <c r="N30" s="173">
        <v>150</v>
      </c>
      <c r="O30" s="173">
        <v>123</v>
      </c>
      <c r="P30" s="199">
        <f t="shared" si="6"/>
        <v>0.82</v>
      </c>
      <c r="Q30" s="199">
        <f t="shared" si="7"/>
        <v>-1</v>
      </c>
      <c r="R30" s="199">
        <f t="shared" si="8"/>
        <v>-1</v>
      </c>
      <c r="S30" s="199" t="str">
        <f t="shared" si="9"/>
        <v/>
      </c>
    </row>
    <row r="31" spans="1:19" ht="15.95" customHeight="1" thickTop="1" thickBot="1" x14ac:dyDescent="0.3">
      <c r="A31" s="200" t="s">
        <v>159</v>
      </c>
      <c r="B31" s="280">
        <v>181119</v>
      </c>
      <c r="C31" s="201">
        <v>161277</v>
      </c>
      <c r="D31" s="202">
        <f t="shared" si="0"/>
        <v>0.89044771669454892</v>
      </c>
      <c r="E31" s="203">
        <v>166351</v>
      </c>
      <c r="F31" s="201">
        <v>147645</v>
      </c>
      <c r="G31" s="202">
        <f t="shared" si="1"/>
        <v>0.88755102163497668</v>
      </c>
      <c r="H31" s="202">
        <f t="shared" si="2"/>
        <v>8.8776142012972681E-2</v>
      </c>
      <c r="I31" s="202">
        <f t="shared" si="3"/>
        <v>9.2329574316773355E-2</v>
      </c>
      <c r="J31" s="204">
        <f t="shared" si="4"/>
        <v>2.8966950595722407E-3</v>
      </c>
      <c r="K31" s="205">
        <v>1989884</v>
      </c>
      <c r="L31" s="201">
        <v>1690400</v>
      </c>
      <c r="M31" s="202">
        <f t="shared" si="5"/>
        <v>0.84949675458468932</v>
      </c>
      <c r="N31" s="203">
        <v>1875654</v>
      </c>
      <c r="O31" s="201">
        <v>1601080</v>
      </c>
      <c r="P31" s="202">
        <f t="shared" si="6"/>
        <v>0.85361159360948236</v>
      </c>
      <c r="Q31" s="202">
        <f t="shared" si="7"/>
        <v>6.0901424249888203E-2</v>
      </c>
      <c r="R31" s="202">
        <f t="shared" si="8"/>
        <v>5.5787343543108436E-2</v>
      </c>
      <c r="S31" s="204">
        <f t="shared" si="9"/>
        <v>-4.1148390247930378E-3</v>
      </c>
    </row>
    <row r="32" spans="1:19" ht="15.95" customHeight="1" thickTop="1" x14ac:dyDescent="0.25">
      <c r="A32" s="206" t="s">
        <v>84</v>
      </c>
      <c r="B32" s="206">
        <v>122099</v>
      </c>
      <c r="C32" s="173">
        <v>110912</v>
      </c>
      <c r="D32" s="199">
        <f t="shared" si="0"/>
        <v>0.90837762799040123</v>
      </c>
      <c r="E32" s="173">
        <v>134287</v>
      </c>
      <c r="F32" s="173">
        <v>119273</v>
      </c>
      <c r="G32" s="199">
        <f t="shared" si="1"/>
        <v>0.88819468749767294</v>
      </c>
      <c r="H32" s="199">
        <f t="shared" si="2"/>
        <v>-9.0760833140959285E-2</v>
      </c>
      <c r="I32" s="199">
        <f t="shared" si="3"/>
        <v>-7.009968727205651E-2</v>
      </c>
      <c r="J32" s="199">
        <f t="shared" si="4"/>
        <v>2.0182940492728285E-2</v>
      </c>
      <c r="K32" s="173">
        <v>1520208</v>
      </c>
      <c r="L32" s="173">
        <v>1295109</v>
      </c>
      <c r="M32" s="199">
        <f t="shared" si="5"/>
        <v>0.85192881500426254</v>
      </c>
      <c r="N32" s="173">
        <v>1548420</v>
      </c>
      <c r="O32" s="173">
        <v>1327032</v>
      </c>
      <c r="P32" s="199">
        <f t="shared" si="6"/>
        <v>0.85702328825512453</v>
      </c>
      <c r="Q32" s="199">
        <f t="shared" si="7"/>
        <v>-1.8219862827914879E-2</v>
      </c>
      <c r="R32" s="199">
        <f t="shared" si="8"/>
        <v>-2.4055938364711649E-2</v>
      </c>
      <c r="S32" s="199">
        <f t="shared" si="9"/>
        <v>-5.0944732508619861E-3</v>
      </c>
    </row>
    <row r="33" spans="1:19" s="172" customFormat="1" ht="15.95" customHeight="1" x14ac:dyDescent="0.25">
      <c r="A33" s="206" t="s">
        <v>103</v>
      </c>
      <c r="B33" s="206">
        <v>36540</v>
      </c>
      <c r="C33" s="173">
        <v>32427</v>
      </c>
      <c r="D33" s="199">
        <f t="shared" si="0"/>
        <v>0.88743842364532022</v>
      </c>
      <c r="E33" s="173">
        <v>32064</v>
      </c>
      <c r="F33" s="173">
        <v>28372</v>
      </c>
      <c r="G33" s="199">
        <f t="shared" si="1"/>
        <v>0.88485528942115765</v>
      </c>
      <c r="H33" s="199">
        <f t="shared" si="2"/>
        <v>0.1395958083832336</v>
      </c>
      <c r="I33" s="199">
        <f t="shared" si="3"/>
        <v>0.14292259974622867</v>
      </c>
      <c r="J33" s="199">
        <f t="shared" si="4"/>
        <v>2.5831342241625643E-3</v>
      </c>
      <c r="K33" s="173">
        <v>342912</v>
      </c>
      <c r="L33" s="173">
        <v>293035</v>
      </c>
      <c r="M33" s="199">
        <f t="shared" si="5"/>
        <v>0.85454868887644642</v>
      </c>
      <c r="N33" s="173">
        <v>325314</v>
      </c>
      <c r="O33" s="173">
        <v>272671</v>
      </c>
      <c r="P33" s="199">
        <f t="shared" si="6"/>
        <v>0.8381778835217667</v>
      </c>
      <c r="Q33" s="199">
        <f t="shared" si="7"/>
        <v>5.4095427802062002E-2</v>
      </c>
      <c r="R33" s="199">
        <f t="shared" si="8"/>
        <v>7.4683409676863377E-2</v>
      </c>
      <c r="S33" s="199">
        <f t="shared" si="9"/>
        <v>1.6370805354679718E-2</v>
      </c>
    </row>
    <row r="34" spans="1:19" ht="15.95" customHeight="1" x14ac:dyDescent="0.25">
      <c r="A34" s="206" t="s">
        <v>98</v>
      </c>
      <c r="B34" s="206">
        <v>22480</v>
      </c>
      <c r="C34" s="173">
        <v>17938</v>
      </c>
      <c r="D34" s="199">
        <f t="shared" si="0"/>
        <v>0.79795373665480429</v>
      </c>
      <c r="E34" s="173">
        <v>0</v>
      </c>
      <c r="F34" s="173">
        <v>0</v>
      </c>
      <c r="G34" s="199" t="str">
        <f t="shared" si="1"/>
        <v/>
      </c>
      <c r="H34" s="199" t="str">
        <f t="shared" si="2"/>
        <v/>
      </c>
      <c r="I34" s="199" t="str">
        <f t="shared" si="3"/>
        <v/>
      </c>
      <c r="J34" s="199" t="str">
        <f t="shared" si="4"/>
        <v/>
      </c>
      <c r="K34" s="173">
        <v>126196</v>
      </c>
      <c r="L34" s="173">
        <v>101774</v>
      </c>
      <c r="M34" s="199">
        <f t="shared" si="5"/>
        <v>0.80647564106627789</v>
      </c>
      <c r="N34" s="173">
        <v>1800</v>
      </c>
      <c r="O34" s="173">
        <v>1325</v>
      </c>
      <c r="P34" s="199">
        <f t="shared" si="6"/>
        <v>0.73611111111111116</v>
      </c>
      <c r="Q34" s="199">
        <f t="shared" si="7"/>
        <v>69.108888888888885</v>
      </c>
      <c r="R34" s="199">
        <f t="shared" si="8"/>
        <v>75.810566037735853</v>
      </c>
      <c r="S34" s="199">
        <f t="shared" si="9"/>
        <v>7.0364529955166732E-2</v>
      </c>
    </row>
    <row r="35" spans="1:19" ht="15.95" customHeight="1" x14ac:dyDescent="0.25">
      <c r="A35" s="206" t="s">
        <v>445</v>
      </c>
      <c r="B35" s="206">
        <v>0</v>
      </c>
      <c r="C35" s="173">
        <v>0</v>
      </c>
      <c r="D35" s="199" t="str">
        <f t="shared" si="0"/>
        <v/>
      </c>
      <c r="E35" s="173">
        <v>0</v>
      </c>
      <c r="F35" s="173">
        <v>0</v>
      </c>
      <c r="G35" s="199" t="str">
        <f t="shared" si="1"/>
        <v/>
      </c>
      <c r="H35" s="199" t="str">
        <f t="shared" si="2"/>
        <v/>
      </c>
      <c r="I35" s="199" t="str">
        <f t="shared" si="3"/>
        <v/>
      </c>
      <c r="J35" s="199" t="str">
        <f t="shared" si="4"/>
        <v/>
      </c>
      <c r="K35" s="173">
        <v>0</v>
      </c>
      <c r="L35" s="173">
        <v>0</v>
      </c>
      <c r="M35" s="199" t="str">
        <f t="shared" si="5"/>
        <v/>
      </c>
      <c r="N35" s="173">
        <v>120</v>
      </c>
      <c r="O35" s="173">
        <v>52</v>
      </c>
      <c r="P35" s="199">
        <f t="shared" si="6"/>
        <v>0.43333333333333335</v>
      </c>
      <c r="Q35" s="199">
        <f t="shared" si="7"/>
        <v>-1</v>
      </c>
      <c r="R35" s="199">
        <f t="shared" si="8"/>
        <v>-1</v>
      </c>
      <c r="S35" s="199" t="str">
        <f t="shared" si="9"/>
        <v/>
      </c>
    </row>
    <row r="36" spans="1:19" ht="15.95" customHeight="1" thickBot="1" x14ac:dyDescent="0.3">
      <c r="A36" s="206" t="s">
        <v>85</v>
      </c>
      <c r="B36" s="206">
        <v>0</v>
      </c>
      <c r="C36" s="173">
        <v>0</v>
      </c>
      <c r="D36" s="199" t="str">
        <f t="shared" si="0"/>
        <v/>
      </c>
      <c r="E36" s="173">
        <v>0</v>
      </c>
      <c r="F36" s="173">
        <v>0</v>
      </c>
      <c r="G36" s="199" t="str">
        <f t="shared" si="1"/>
        <v/>
      </c>
      <c r="H36" s="199" t="str">
        <f t="shared" si="2"/>
        <v/>
      </c>
      <c r="I36" s="199" t="str">
        <f t="shared" si="3"/>
        <v/>
      </c>
      <c r="J36" s="199" t="str">
        <f t="shared" si="4"/>
        <v/>
      </c>
      <c r="K36" s="173">
        <v>568</v>
      </c>
      <c r="L36" s="173">
        <v>482</v>
      </c>
      <c r="M36" s="199">
        <f t="shared" si="5"/>
        <v>0.84859154929577463</v>
      </c>
      <c r="N36" s="173">
        <v>0</v>
      </c>
      <c r="O36" s="173">
        <v>0</v>
      </c>
      <c r="P36" s="199" t="str">
        <f t="shared" si="6"/>
        <v/>
      </c>
      <c r="Q36" s="199" t="str">
        <f t="shared" si="7"/>
        <v/>
      </c>
      <c r="R36" s="199" t="str">
        <f t="shared" si="8"/>
        <v/>
      </c>
      <c r="S36" s="199" t="str">
        <f t="shared" si="9"/>
        <v/>
      </c>
    </row>
    <row r="37" spans="1:19" s="172" customFormat="1" ht="15.95" customHeight="1" thickTop="1" thickBot="1" x14ac:dyDescent="0.25">
      <c r="A37" s="200" t="s">
        <v>119</v>
      </c>
      <c r="B37" s="280">
        <v>153431</v>
      </c>
      <c r="C37" s="201">
        <v>130874</v>
      </c>
      <c r="D37" s="202">
        <f t="shared" si="0"/>
        <v>0.85298277401568134</v>
      </c>
      <c r="E37" s="203">
        <v>171307</v>
      </c>
      <c r="F37" s="201">
        <v>143140</v>
      </c>
      <c r="G37" s="202">
        <f t="shared" si="1"/>
        <v>0.83557589590618009</v>
      </c>
      <c r="H37" s="202">
        <f t="shared" si="2"/>
        <v>-0.10435066868254073</v>
      </c>
      <c r="I37" s="202">
        <f t="shared" si="3"/>
        <v>-8.569232918820735E-2</v>
      </c>
      <c r="J37" s="204">
        <f t="shared" si="4"/>
        <v>1.7406878109501256E-2</v>
      </c>
      <c r="K37" s="205">
        <v>1749591</v>
      </c>
      <c r="L37" s="201">
        <v>1496730</v>
      </c>
      <c r="M37" s="202">
        <f t="shared" si="5"/>
        <v>0.85547422226108849</v>
      </c>
      <c r="N37" s="203">
        <v>1626163</v>
      </c>
      <c r="O37" s="201">
        <v>1382051</v>
      </c>
      <c r="P37" s="202">
        <f t="shared" si="6"/>
        <v>0.84988466715821231</v>
      </c>
      <c r="Q37" s="202">
        <f t="shared" si="7"/>
        <v>7.5901370280839098E-2</v>
      </c>
      <c r="R37" s="202">
        <f t="shared" si="8"/>
        <v>8.297740097869033E-2</v>
      </c>
      <c r="S37" s="204">
        <f t="shared" si="9"/>
        <v>5.5895551028761759E-3</v>
      </c>
    </row>
    <row r="38" spans="1:19" ht="15.95" customHeight="1" thickTop="1" x14ac:dyDescent="0.25">
      <c r="A38" s="206" t="s">
        <v>84</v>
      </c>
      <c r="B38" s="206">
        <v>81355</v>
      </c>
      <c r="C38" s="173">
        <v>70010</v>
      </c>
      <c r="D38" s="199">
        <f t="shared" si="0"/>
        <v>0.86054944379571019</v>
      </c>
      <c r="E38" s="173">
        <v>78393</v>
      </c>
      <c r="F38" s="173">
        <v>68986</v>
      </c>
      <c r="G38" s="199">
        <f t="shared" si="1"/>
        <v>0.8800020409985585</v>
      </c>
      <c r="H38" s="199">
        <f t="shared" si="2"/>
        <v>3.7783985815059928E-2</v>
      </c>
      <c r="I38" s="199">
        <f t="shared" si="3"/>
        <v>1.4843591453338467E-2</v>
      </c>
      <c r="J38" s="199">
        <f t="shared" si="4"/>
        <v>-1.945259720284831E-2</v>
      </c>
      <c r="K38" s="173">
        <v>963467</v>
      </c>
      <c r="L38" s="173">
        <v>828708</v>
      </c>
      <c r="M38" s="199">
        <f t="shared" si="5"/>
        <v>0.86013117211072099</v>
      </c>
      <c r="N38" s="173">
        <v>899699</v>
      </c>
      <c r="O38" s="173">
        <v>789062</v>
      </c>
      <c r="P38" s="199">
        <f t="shared" si="6"/>
        <v>0.8770288729897443</v>
      </c>
      <c r="Q38" s="199">
        <f t="shared" si="7"/>
        <v>7.0877037764852435E-2</v>
      </c>
      <c r="R38" s="199">
        <f t="shared" si="8"/>
        <v>5.0244467481642685E-2</v>
      </c>
      <c r="S38" s="199">
        <f t="shared" si="9"/>
        <v>-1.6897700879023314E-2</v>
      </c>
    </row>
    <row r="39" spans="1:19" ht="15.95" customHeight="1" x14ac:dyDescent="0.25">
      <c r="A39" s="206" t="s">
        <v>103</v>
      </c>
      <c r="B39" s="206">
        <v>38268</v>
      </c>
      <c r="C39" s="173">
        <v>32762</v>
      </c>
      <c r="D39" s="199">
        <f t="shared" si="0"/>
        <v>0.85611999581896103</v>
      </c>
      <c r="E39" s="173">
        <v>43578</v>
      </c>
      <c r="F39" s="173">
        <v>37956</v>
      </c>
      <c r="G39" s="199">
        <f t="shared" si="1"/>
        <v>0.87098994905686355</v>
      </c>
      <c r="H39" s="199">
        <f t="shared" si="2"/>
        <v>-0.12185047501032631</v>
      </c>
      <c r="I39" s="199">
        <f t="shared" si="3"/>
        <v>-0.13684265992201494</v>
      </c>
      <c r="J39" s="199">
        <f t="shared" si="4"/>
        <v>-1.4869953237902522E-2</v>
      </c>
      <c r="K39" s="173">
        <v>354840</v>
      </c>
      <c r="L39" s="173">
        <v>301634</v>
      </c>
      <c r="M39" s="199">
        <f t="shared" si="5"/>
        <v>0.85005636343140567</v>
      </c>
      <c r="N39" s="173">
        <v>379404</v>
      </c>
      <c r="O39" s="173">
        <v>318094</v>
      </c>
      <c r="P39" s="199">
        <f t="shared" si="6"/>
        <v>0.8384044448661585</v>
      </c>
      <c r="Q39" s="199">
        <f t="shared" si="7"/>
        <v>-6.4743650567732569E-2</v>
      </c>
      <c r="R39" s="199">
        <f t="shared" si="8"/>
        <v>-5.1745710387495536E-2</v>
      </c>
      <c r="S39" s="199">
        <f t="shared" si="9"/>
        <v>1.1651918565247166E-2</v>
      </c>
    </row>
    <row r="40" spans="1:19" ht="15.95" customHeight="1" thickBot="1" x14ac:dyDescent="0.3">
      <c r="A40" s="206" t="s">
        <v>98</v>
      </c>
      <c r="B40" s="206">
        <v>33808</v>
      </c>
      <c r="C40" s="173">
        <v>28102</v>
      </c>
      <c r="D40" s="199">
        <f t="shared" si="0"/>
        <v>0.83122337908187416</v>
      </c>
      <c r="E40" s="173">
        <v>49336</v>
      </c>
      <c r="F40" s="173">
        <v>36198</v>
      </c>
      <c r="G40" s="199">
        <f t="shared" si="1"/>
        <v>0.73370358359007626</v>
      </c>
      <c r="H40" s="199">
        <f t="shared" si="2"/>
        <v>-0.31473974379763259</v>
      </c>
      <c r="I40" s="199">
        <f t="shared" si="3"/>
        <v>-0.22365876567766174</v>
      </c>
      <c r="J40" s="199">
        <f t="shared" si="4"/>
        <v>9.75197954917979E-2</v>
      </c>
      <c r="K40" s="173">
        <v>431284</v>
      </c>
      <c r="L40" s="173">
        <v>366388</v>
      </c>
      <c r="M40" s="199">
        <f t="shared" si="5"/>
        <v>0.84952838500848626</v>
      </c>
      <c r="N40" s="173">
        <v>347060</v>
      </c>
      <c r="O40" s="173">
        <v>274895</v>
      </c>
      <c r="P40" s="199">
        <f t="shared" si="6"/>
        <v>0.79206765400795254</v>
      </c>
      <c r="Q40" s="199">
        <f t="shared" si="7"/>
        <v>0.24267849939491737</v>
      </c>
      <c r="R40" s="199">
        <f t="shared" si="8"/>
        <v>0.3328288983066261</v>
      </c>
      <c r="S40" s="199">
        <f t="shared" si="9"/>
        <v>5.7460731000533727E-2</v>
      </c>
    </row>
    <row r="41" spans="1:19" s="172" customFormat="1" ht="16.350000000000001" customHeight="1" thickTop="1" thickBot="1" x14ac:dyDescent="0.25">
      <c r="A41" s="200" t="s">
        <v>160</v>
      </c>
      <c r="B41" s="280">
        <v>151382</v>
      </c>
      <c r="C41" s="201">
        <v>127278</v>
      </c>
      <c r="D41" s="202">
        <f t="shared" si="0"/>
        <v>0.84077367190286822</v>
      </c>
      <c r="E41" s="203">
        <v>140231</v>
      </c>
      <c r="F41" s="201">
        <v>118791</v>
      </c>
      <c r="G41" s="202">
        <f t="shared" si="1"/>
        <v>0.84710941232680359</v>
      </c>
      <c r="H41" s="202">
        <f t="shared" si="2"/>
        <v>7.9518793989916681E-2</v>
      </c>
      <c r="I41" s="202">
        <f t="shared" si="3"/>
        <v>7.1444806424729057E-2</v>
      </c>
      <c r="J41" s="204">
        <f t="shared" si="4"/>
        <v>-6.3357404239353654E-3</v>
      </c>
      <c r="K41" s="205">
        <v>1569261</v>
      </c>
      <c r="L41" s="201">
        <v>1305410</v>
      </c>
      <c r="M41" s="202">
        <f t="shared" si="5"/>
        <v>0.83186289597460206</v>
      </c>
      <c r="N41" s="203">
        <v>1426295</v>
      </c>
      <c r="O41" s="201">
        <v>1202064</v>
      </c>
      <c r="P41" s="202">
        <f t="shared" si="6"/>
        <v>0.84278778233114471</v>
      </c>
      <c r="Q41" s="202">
        <f t="shared" si="7"/>
        <v>0.10023592594799813</v>
      </c>
      <c r="R41" s="202">
        <f t="shared" si="8"/>
        <v>8.5973791744865524E-2</v>
      </c>
      <c r="S41" s="204">
        <f t="shared" si="9"/>
        <v>-1.0924886356542651E-2</v>
      </c>
    </row>
    <row r="42" spans="1:19" ht="18.75" customHeight="1" thickTop="1" x14ac:dyDescent="0.25">
      <c r="A42" s="206" t="s">
        <v>84</v>
      </c>
      <c r="B42" s="206">
        <v>94268</v>
      </c>
      <c r="C42" s="173">
        <v>79512</v>
      </c>
      <c r="D42" s="199">
        <f t="shared" si="0"/>
        <v>0.84346756057198624</v>
      </c>
      <c r="E42" s="173">
        <v>87695</v>
      </c>
      <c r="F42" s="173">
        <v>77889</v>
      </c>
      <c r="G42" s="199">
        <f t="shared" si="1"/>
        <v>0.8881806260334113</v>
      </c>
      <c r="H42" s="199">
        <f t="shared" si="2"/>
        <v>7.4952961970465859E-2</v>
      </c>
      <c r="I42" s="199">
        <f t="shared" si="3"/>
        <v>2.0837345453144751E-2</v>
      </c>
      <c r="J42" s="199">
        <f t="shared" si="4"/>
        <v>-4.4713065461425061E-2</v>
      </c>
      <c r="K42" s="173">
        <v>1019685</v>
      </c>
      <c r="L42" s="173">
        <v>869009</v>
      </c>
      <c r="M42" s="199">
        <f t="shared" si="5"/>
        <v>0.85223279738350566</v>
      </c>
      <c r="N42" s="173">
        <v>952925</v>
      </c>
      <c r="O42" s="173">
        <v>828907</v>
      </c>
      <c r="P42" s="199">
        <f t="shared" si="6"/>
        <v>0.86985544507699974</v>
      </c>
      <c r="Q42" s="199">
        <f t="shared" si="7"/>
        <v>7.0057979379279489E-2</v>
      </c>
      <c r="R42" s="199">
        <f t="shared" si="8"/>
        <v>4.8379371871633436E-2</v>
      </c>
      <c r="S42" s="199">
        <f t="shared" si="9"/>
        <v>-1.7622647693494087E-2</v>
      </c>
    </row>
    <row r="43" spans="1:19" ht="12.4" customHeight="1" x14ac:dyDescent="0.25">
      <c r="A43" s="206" t="s">
        <v>103</v>
      </c>
      <c r="B43" s="206">
        <v>45834</v>
      </c>
      <c r="C43" s="173">
        <v>38978</v>
      </c>
      <c r="D43" s="199">
        <f t="shared" si="0"/>
        <v>0.85041672121132783</v>
      </c>
      <c r="E43" s="173">
        <v>28968</v>
      </c>
      <c r="F43" s="173">
        <v>24326</v>
      </c>
      <c r="G43" s="199">
        <f t="shared" si="1"/>
        <v>0.83975421154377239</v>
      </c>
      <c r="H43" s="199">
        <f t="shared" si="2"/>
        <v>0.58222866611433299</v>
      </c>
      <c r="I43" s="199">
        <f t="shared" si="3"/>
        <v>0.60231850694729916</v>
      </c>
      <c r="J43" s="199">
        <f t="shared" si="4"/>
        <v>1.0662509667555442E-2</v>
      </c>
      <c r="K43" s="173">
        <v>391644</v>
      </c>
      <c r="L43" s="173">
        <v>313802</v>
      </c>
      <c r="M43" s="199">
        <f t="shared" si="5"/>
        <v>0.8012429655503468</v>
      </c>
      <c r="N43" s="173">
        <v>314214</v>
      </c>
      <c r="O43" s="173">
        <v>255924</v>
      </c>
      <c r="P43" s="199">
        <f t="shared" si="6"/>
        <v>0.81448948805591093</v>
      </c>
      <c r="Q43" s="199">
        <f t="shared" si="7"/>
        <v>0.24642441138841686</v>
      </c>
      <c r="R43" s="199">
        <f t="shared" si="8"/>
        <v>0.2261530766946438</v>
      </c>
      <c r="S43" s="199">
        <f t="shared" si="9"/>
        <v>-1.3246522505564129E-2</v>
      </c>
    </row>
    <row r="44" spans="1:19" ht="14.25" thickBot="1" x14ac:dyDescent="0.3">
      <c r="A44" s="206" t="s">
        <v>98</v>
      </c>
      <c r="B44" s="206">
        <v>11280</v>
      </c>
      <c r="C44" s="173">
        <v>8788</v>
      </c>
      <c r="D44" s="199">
        <f t="shared" si="0"/>
        <v>0.77907801418439715</v>
      </c>
      <c r="E44" s="173">
        <v>23568</v>
      </c>
      <c r="F44" s="173">
        <v>16576</v>
      </c>
      <c r="G44" s="199">
        <f t="shared" si="1"/>
        <v>0.70332654446707399</v>
      </c>
      <c r="H44" s="199">
        <f t="shared" si="2"/>
        <v>-0.52138492871690434</v>
      </c>
      <c r="I44" s="199">
        <f t="shared" si="3"/>
        <v>-0.4698359073359073</v>
      </c>
      <c r="J44" s="199">
        <f t="shared" si="4"/>
        <v>7.5751469717323161E-2</v>
      </c>
      <c r="K44" s="173">
        <v>157932</v>
      </c>
      <c r="L44" s="173">
        <v>122599</v>
      </c>
      <c r="M44" s="199">
        <f t="shared" si="5"/>
        <v>0.77627713193019776</v>
      </c>
      <c r="N44" s="173">
        <v>159156</v>
      </c>
      <c r="O44" s="173">
        <v>117233</v>
      </c>
      <c r="P44" s="199">
        <f t="shared" si="6"/>
        <v>0.73659177159516454</v>
      </c>
      <c r="Q44" s="199">
        <f t="shared" si="7"/>
        <v>-7.6905677448541043E-3</v>
      </c>
      <c r="R44" s="199">
        <f t="shared" si="8"/>
        <v>4.5772094887958081E-2</v>
      </c>
      <c r="S44" s="199">
        <f t="shared" si="9"/>
        <v>3.9685360335033226E-2</v>
      </c>
    </row>
    <row r="45" spans="1:19" ht="16.5" thickTop="1" thickBot="1" x14ac:dyDescent="0.3">
      <c r="A45" s="200" t="s">
        <v>120</v>
      </c>
      <c r="B45" s="280">
        <v>128659</v>
      </c>
      <c r="C45" s="201">
        <v>107321</v>
      </c>
      <c r="D45" s="202">
        <f t="shared" si="0"/>
        <v>0.8341507395518386</v>
      </c>
      <c r="E45" s="203">
        <v>136692</v>
      </c>
      <c r="F45" s="201">
        <v>114525</v>
      </c>
      <c r="G45" s="202">
        <f t="shared" si="1"/>
        <v>0.83783249934158543</v>
      </c>
      <c r="H45" s="202">
        <f t="shared" si="2"/>
        <v>-5.8767155356568068E-2</v>
      </c>
      <c r="I45" s="202">
        <f t="shared" si="3"/>
        <v>-6.2903296223531968E-2</v>
      </c>
      <c r="J45" s="204">
        <f t="shared" si="4"/>
        <v>-3.6817597897468302E-3</v>
      </c>
      <c r="K45" s="205">
        <v>1412602</v>
      </c>
      <c r="L45" s="201">
        <v>1170290</v>
      </c>
      <c r="M45" s="202">
        <f t="shared" si="5"/>
        <v>0.82846406843541209</v>
      </c>
      <c r="N45" s="203">
        <v>1515468</v>
      </c>
      <c r="O45" s="201">
        <v>1258417</v>
      </c>
      <c r="P45" s="202">
        <f t="shared" si="6"/>
        <v>0.8303817698559125</v>
      </c>
      <c r="Q45" s="202">
        <f t="shared" si="7"/>
        <v>-6.787738177249536E-2</v>
      </c>
      <c r="R45" s="202">
        <f t="shared" si="8"/>
        <v>-7.0030045684379649E-2</v>
      </c>
      <c r="S45" s="204">
        <f t="shared" si="9"/>
        <v>-1.9177014205004062E-3</v>
      </c>
    </row>
    <row r="46" spans="1:19" ht="14.25" thickTop="1" x14ac:dyDescent="0.25">
      <c r="A46" s="206" t="s">
        <v>84</v>
      </c>
      <c r="B46" s="206">
        <v>82861</v>
      </c>
      <c r="C46" s="173">
        <v>71372</v>
      </c>
      <c r="D46" s="199">
        <f t="shared" si="0"/>
        <v>0.86134610975006332</v>
      </c>
      <c r="E46" s="173">
        <v>88052</v>
      </c>
      <c r="F46" s="173">
        <v>77781</v>
      </c>
      <c r="G46" s="199">
        <f t="shared" si="1"/>
        <v>0.88335301867078542</v>
      </c>
      <c r="H46" s="199">
        <f t="shared" si="2"/>
        <v>-5.8953800027256587E-2</v>
      </c>
      <c r="I46" s="199">
        <f t="shared" si="3"/>
        <v>-8.2398014939381037E-2</v>
      </c>
      <c r="J46" s="199">
        <f t="shared" si="4"/>
        <v>-2.2006908920722101E-2</v>
      </c>
      <c r="K46" s="173">
        <v>919796</v>
      </c>
      <c r="L46" s="173">
        <v>784536</v>
      </c>
      <c r="M46" s="199">
        <f t="shared" si="5"/>
        <v>0.85294565316657167</v>
      </c>
      <c r="N46" s="173">
        <v>967506</v>
      </c>
      <c r="O46" s="173">
        <v>843886</v>
      </c>
      <c r="P46" s="199">
        <f t="shared" si="6"/>
        <v>0.8722281825642425</v>
      </c>
      <c r="Q46" s="199">
        <f t="shared" si="7"/>
        <v>-4.9312355685649512E-2</v>
      </c>
      <c r="R46" s="199">
        <f t="shared" si="8"/>
        <v>-7.0329404682623053E-2</v>
      </c>
      <c r="S46" s="199">
        <f t="shared" si="9"/>
        <v>-1.9282529397670833E-2</v>
      </c>
    </row>
    <row r="47" spans="1:19" x14ac:dyDescent="0.25">
      <c r="A47" s="206" t="s">
        <v>98</v>
      </c>
      <c r="B47" s="206">
        <v>19080</v>
      </c>
      <c r="C47" s="173">
        <v>14952</v>
      </c>
      <c r="D47" s="199">
        <f t="shared" si="0"/>
        <v>0.78364779874213841</v>
      </c>
      <c r="E47" s="173">
        <v>23152</v>
      </c>
      <c r="F47" s="173">
        <v>17000</v>
      </c>
      <c r="G47" s="199">
        <f t="shared" si="1"/>
        <v>0.7342778161713891</v>
      </c>
      <c r="H47" s="199">
        <f t="shared" si="2"/>
        <v>-0.1758811333794057</v>
      </c>
      <c r="I47" s="199">
        <f t="shared" si="3"/>
        <v>-0.12047058823529411</v>
      </c>
      <c r="J47" s="199">
        <f t="shared" si="4"/>
        <v>4.9369982570749316E-2</v>
      </c>
      <c r="K47" s="173">
        <v>207736</v>
      </c>
      <c r="L47" s="173">
        <v>164262</v>
      </c>
      <c r="M47" s="199">
        <f t="shared" si="5"/>
        <v>0.79072476604921627</v>
      </c>
      <c r="N47" s="173">
        <v>254564</v>
      </c>
      <c r="O47" s="173">
        <v>181761</v>
      </c>
      <c r="P47" s="199">
        <f t="shared" si="6"/>
        <v>0.71400905076915822</v>
      </c>
      <c r="Q47" s="199">
        <f t="shared" si="7"/>
        <v>-0.18395374051319113</v>
      </c>
      <c r="R47" s="199">
        <f t="shared" si="8"/>
        <v>-9.6274778417812401E-2</v>
      </c>
      <c r="S47" s="199">
        <f t="shared" si="9"/>
        <v>7.671571528005805E-2</v>
      </c>
    </row>
    <row r="48" spans="1:19" x14ac:dyDescent="0.25">
      <c r="A48" s="206" t="s">
        <v>350</v>
      </c>
      <c r="B48" s="206">
        <v>17772</v>
      </c>
      <c r="C48" s="173">
        <v>14134</v>
      </c>
      <c r="D48" s="199">
        <f t="shared" si="0"/>
        <v>0.795295971190637</v>
      </c>
      <c r="E48" s="173">
        <v>15318</v>
      </c>
      <c r="F48" s="173">
        <v>10980</v>
      </c>
      <c r="G48" s="199">
        <f t="shared" si="1"/>
        <v>0.7168037602820212</v>
      </c>
      <c r="H48" s="199">
        <f t="shared" si="2"/>
        <v>0.16020368194281231</v>
      </c>
      <c r="I48" s="199">
        <f t="shared" si="3"/>
        <v>0.28724954462659391</v>
      </c>
      <c r="J48" s="199">
        <f t="shared" si="4"/>
        <v>7.84922109086158E-2</v>
      </c>
      <c r="K48" s="173">
        <v>182452</v>
      </c>
      <c r="L48" s="173">
        <v>137824</v>
      </c>
      <c r="M48" s="199">
        <f t="shared" si="5"/>
        <v>0.75539868020081991</v>
      </c>
      <c r="N48" s="173">
        <v>162238</v>
      </c>
      <c r="O48" s="173">
        <v>120146</v>
      </c>
      <c r="P48" s="199">
        <f t="shared" si="6"/>
        <v>0.74055400091224</v>
      </c>
      <c r="Q48" s="199">
        <f t="shared" si="7"/>
        <v>0.12459473119737674</v>
      </c>
      <c r="R48" s="199">
        <f t="shared" si="8"/>
        <v>0.14713764919348127</v>
      </c>
      <c r="S48" s="199">
        <f t="shared" si="9"/>
        <v>1.4844679288579909E-2</v>
      </c>
    </row>
    <row r="49" spans="1:19" ht="14.25" thickBot="1" x14ac:dyDescent="0.3">
      <c r="A49" s="206" t="s">
        <v>103</v>
      </c>
      <c r="B49" s="206">
        <v>8946</v>
      </c>
      <c r="C49" s="173">
        <v>6863</v>
      </c>
      <c r="D49" s="199">
        <f t="shared" si="0"/>
        <v>0.7671585065951263</v>
      </c>
      <c r="E49" s="173">
        <v>10170</v>
      </c>
      <c r="F49" s="173">
        <v>8764</v>
      </c>
      <c r="G49" s="199">
        <f t="shared" si="1"/>
        <v>0.86175024582104232</v>
      </c>
      <c r="H49" s="199">
        <f t="shared" si="2"/>
        <v>-0.12035398230088501</v>
      </c>
      <c r="I49" s="199">
        <f t="shared" si="3"/>
        <v>-0.2169100867183934</v>
      </c>
      <c r="J49" s="199">
        <f t="shared" si="4"/>
        <v>-9.4591739225916016E-2</v>
      </c>
      <c r="K49" s="173">
        <v>102618</v>
      </c>
      <c r="L49" s="173">
        <v>83668</v>
      </c>
      <c r="M49" s="199">
        <f t="shared" si="5"/>
        <v>0.81533454169833752</v>
      </c>
      <c r="N49" s="173">
        <v>131160</v>
      </c>
      <c r="O49" s="173">
        <v>112624</v>
      </c>
      <c r="P49" s="199">
        <f t="shared" si="6"/>
        <v>0.85867642573955472</v>
      </c>
      <c r="Q49" s="199">
        <f t="shared" si="7"/>
        <v>-0.21761207685269901</v>
      </c>
      <c r="R49" s="199">
        <f t="shared" si="8"/>
        <v>-0.25710328171615282</v>
      </c>
      <c r="S49" s="199">
        <f t="shared" si="9"/>
        <v>-4.3341884041217194E-2</v>
      </c>
    </row>
    <row r="50" spans="1:19" ht="16.5" thickTop="1" thickBot="1" x14ac:dyDescent="0.3">
      <c r="A50" s="200" t="s">
        <v>161</v>
      </c>
      <c r="B50" s="280">
        <v>117234</v>
      </c>
      <c r="C50" s="201">
        <v>99264</v>
      </c>
      <c r="D50" s="202">
        <f t="shared" si="0"/>
        <v>0.84671682276472693</v>
      </c>
      <c r="E50" s="203">
        <v>111199</v>
      </c>
      <c r="F50" s="201">
        <v>91275</v>
      </c>
      <c r="G50" s="202">
        <f t="shared" si="1"/>
        <v>0.82082572685006161</v>
      </c>
      <c r="H50" s="202">
        <f t="shared" si="2"/>
        <v>5.4272070792003468E-2</v>
      </c>
      <c r="I50" s="202">
        <f t="shared" si="3"/>
        <v>8.7526705012325401E-2</v>
      </c>
      <c r="J50" s="204">
        <f t="shared" si="4"/>
        <v>2.5891095914665319E-2</v>
      </c>
      <c r="K50" s="205">
        <v>1250464</v>
      </c>
      <c r="L50" s="201">
        <v>1077147</v>
      </c>
      <c r="M50" s="202">
        <f t="shared" si="5"/>
        <v>0.86139784911840722</v>
      </c>
      <c r="N50" s="203">
        <v>1200533</v>
      </c>
      <c r="O50" s="201">
        <v>1033873</v>
      </c>
      <c r="P50" s="202">
        <f t="shared" si="6"/>
        <v>0.86117832662659</v>
      </c>
      <c r="Q50" s="202">
        <f t="shared" si="7"/>
        <v>4.1590693466985185E-2</v>
      </c>
      <c r="R50" s="202">
        <f t="shared" si="8"/>
        <v>4.1856204775635009E-2</v>
      </c>
      <c r="S50" s="204">
        <f t="shared" si="9"/>
        <v>2.1952249181722561E-4</v>
      </c>
    </row>
    <row r="51" spans="1:19" ht="14.25" thickTop="1" x14ac:dyDescent="0.25">
      <c r="A51" s="206" t="s">
        <v>103</v>
      </c>
      <c r="B51" s="206">
        <v>42222</v>
      </c>
      <c r="C51" s="173">
        <v>33985</v>
      </c>
      <c r="D51" s="199">
        <f t="shared" si="0"/>
        <v>0.80491213111647952</v>
      </c>
      <c r="E51" s="173">
        <v>38436</v>
      </c>
      <c r="F51" s="173">
        <v>29623</v>
      </c>
      <c r="G51" s="199">
        <f t="shared" si="1"/>
        <v>0.77070975127484653</v>
      </c>
      <c r="H51" s="199">
        <f t="shared" si="2"/>
        <v>9.8501404932875403E-2</v>
      </c>
      <c r="I51" s="199">
        <f t="shared" si="3"/>
        <v>0.14725044728758063</v>
      </c>
      <c r="J51" s="199">
        <f t="shared" si="4"/>
        <v>3.420237984163299E-2</v>
      </c>
      <c r="K51" s="173">
        <v>453936</v>
      </c>
      <c r="L51" s="173">
        <v>374716</v>
      </c>
      <c r="M51" s="199">
        <f t="shared" si="5"/>
        <v>0.82548200627401225</v>
      </c>
      <c r="N51" s="173">
        <v>474900</v>
      </c>
      <c r="O51" s="173">
        <v>399194</v>
      </c>
      <c r="P51" s="199">
        <f t="shared" si="6"/>
        <v>0.8405853863971362</v>
      </c>
      <c r="Q51" s="199">
        <f t="shared" si="7"/>
        <v>-4.4144030322173067E-2</v>
      </c>
      <c r="R51" s="199">
        <f t="shared" si="8"/>
        <v>-6.131855689213761E-2</v>
      </c>
      <c r="S51" s="199">
        <f t="shared" si="9"/>
        <v>-1.5103380123123955E-2</v>
      </c>
    </row>
    <row r="52" spans="1:19" x14ac:dyDescent="0.25">
      <c r="A52" s="206" t="s">
        <v>84</v>
      </c>
      <c r="B52" s="206">
        <v>40388</v>
      </c>
      <c r="C52" s="173">
        <v>34584</v>
      </c>
      <c r="D52" s="199">
        <f t="shared" si="0"/>
        <v>0.85629394869763298</v>
      </c>
      <c r="E52" s="173">
        <v>44583</v>
      </c>
      <c r="F52" s="173">
        <v>38212</v>
      </c>
      <c r="G52" s="199">
        <f t="shared" si="1"/>
        <v>0.85709799699437006</v>
      </c>
      <c r="H52" s="199">
        <f t="shared" si="2"/>
        <v>-9.4094161451674374E-2</v>
      </c>
      <c r="I52" s="199">
        <f t="shared" si="3"/>
        <v>-9.4943996650266982E-2</v>
      </c>
      <c r="J52" s="199">
        <f t="shared" si="4"/>
        <v>-8.04048296737081E-4</v>
      </c>
      <c r="K52" s="173">
        <v>446042</v>
      </c>
      <c r="L52" s="173">
        <v>390648</v>
      </c>
      <c r="M52" s="199">
        <f t="shared" si="5"/>
        <v>0.87580990130974212</v>
      </c>
      <c r="N52" s="173">
        <v>439015</v>
      </c>
      <c r="O52" s="173">
        <v>395256</v>
      </c>
      <c r="P52" s="199">
        <f t="shared" si="6"/>
        <v>0.90032459027595868</v>
      </c>
      <c r="Q52" s="199">
        <f t="shared" si="7"/>
        <v>1.6006286801134362E-2</v>
      </c>
      <c r="R52" s="199">
        <f t="shared" si="8"/>
        <v>-1.1658267047179538E-2</v>
      </c>
      <c r="S52" s="199">
        <f t="shared" si="9"/>
        <v>-2.4514688966216558E-2</v>
      </c>
    </row>
    <row r="53" spans="1:19" x14ac:dyDescent="0.25">
      <c r="A53" s="206" t="s">
        <v>98</v>
      </c>
      <c r="B53" s="206">
        <v>29796</v>
      </c>
      <c r="C53" s="173">
        <v>26742</v>
      </c>
      <c r="D53" s="199">
        <f t="shared" si="0"/>
        <v>0.89750302053966979</v>
      </c>
      <c r="E53" s="173">
        <v>20512</v>
      </c>
      <c r="F53" s="173">
        <v>16897</v>
      </c>
      <c r="G53" s="199">
        <f t="shared" si="1"/>
        <v>0.82376170046801878</v>
      </c>
      <c r="H53" s="199">
        <f t="shared" si="2"/>
        <v>0.45261310452418102</v>
      </c>
      <c r="I53" s="199">
        <f t="shared" si="3"/>
        <v>0.58264780730307164</v>
      </c>
      <c r="J53" s="199">
        <f t="shared" si="4"/>
        <v>7.3741320071651018E-2</v>
      </c>
      <c r="K53" s="173">
        <v>283852</v>
      </c>
      <c r="L53" s="173">
        <v>254529</v>
      </c>
      <c r="M53" s="199">
        <f t="shared" si="5"/>
        <v>0.89669616560742926</v>
      </c>
      <c r="N53" s="173">
        <v>189728</v>
      </c>
      <c r="O53" s="173">
        <v>156674</v>
      </c>
      <c r="P53" s="199">
        <f t="shared" si="6"/>
        <v>0.82578217237308149</v>
      </c>
      <c r="Q53" s="199">
        <f t="shared" si="7"/>
        <v>0.49609967954123801</v>
      </c>
      <c r="R53" s="199">
        <f t="shared" si="8"/>
        <v>0.62457714745267245</v>
      </c>
      <c r="S53" s="199">
        <f t="shared" si="9"/>
        <v>7.0913993234347772E-2</v>
      </c>
    </row>
    <row r="54" spans="1:19" ht="14.25" thickBot="1" x14ac:dyDescent="0.3">
      <c r="A54" s="206" t="s">
        <v>85</v>
      </c>
      <c r="B54" s="206">
        <v>4828</v>
      </c>
      <c r="C54" s="173">
        <v>3953</v>
      </c>
      <c r="D54" s="199">
        <f t="shared" si="0"/>
        <v>0.81876553438276722</v>
      </c>
      <c r="E54" s="173">
        <v>7668</v>
      </c>
      <c r="F54" s="173">
        <v>6543</v>
      </c>
      <c r="G54" s="199">
        <f t="shared" si="1"/>
        <v>0.85328638497652587</v>
      </c>
      <c r="H54" s="199">
        <f t="shared" si="2"/>
        <v>-0.37037037037037035</v>
      </c>
      <c r="I54" s="199">
        <f t="shared" si="3"/>
        <v>-0.39584288552651692</v>
      </c>
      <c r="J54" s="199">
        <f t="shared" si="4"/>
        <v>-3.4520850593758645E-2</v>
      </c>
      <c r="K54" s="173">
        <v>66634</v>
      </c>
      <c r="L54" s="173">
        <v>57254</v>
      </c>
      <c r="M54" s="199">
        <f t="shared" si="5"/>
        <v>0.85923102320136868</v>
      </c>
      <c r="N54" s="173">
        <v>96890</v>
      </c>
      <c r="O54" s="173">
        <v>82749</v>
      </c>
      <c r="P54" s="199">
        <f t="shared" si="6"/>
        <v>0.85405098565383419</v>
      </c>
      <c r="Q54" s="199">
        <f t="shared" si="7"/>
        <v>-0.31227164826091447</v>
      </c>
      <c r="R54" s="199">
        <f t="shared" si="8"/>
        <v>-0.30810040000483385</v>
      </c>
      <c r="S54" s="199">
        <f t="shared" si="9"/>
        <v>5.1800375475344884E-3</v>
      </c>
    </row>
    <row r="55" spans="1:19" ht="16.5" thickTop="1" thickBot="1" x14ac:dyDescent="0.3">
      <c r="A55" s="200" t="s">
        <v>122</v>
      </c>
      <c r="B55" s="280">
        <v>98147</v>
      </c>
      <c r="C55" s="201">
        <v>77677</v>
      </c>
      <c r="D55" s="202">
        <f t="shared" si="0"/>
        <v>0.79143529603553853</v>
      </c>
      <c r="E55" s="203">
        <v>76946</v>
      </c>
      <c r="F55" s="201">
        <v>68417</v>
      </c>
      <c r="G55" s="202">
        <f t="shared" si="1"/>
        <v>0.88915603150261224</v>
      </c>
      <c r="H55" s="202">
        <f t="shared" si="2"/>
        <v>0.27553089179424539</v>
      </c>
      <c r="I55" s="202">
        <f t="shared" si="3"/>
        <v>0.13534647821447887</v>
      </c>
      <c r="J55" s="204">
        <f t="shared" si="4"/>
        <v>-9.7720735467073716E-2</v>
      </c>
      <c r="K55" s="205">
        <v>974095</v>
      </c>
      <c r="L55" s="201">
        <v>802386</v>
      </c>
      <c r="M55" s="202">
        <f t="shared" si="5"/>
        <v>0.82372458538438242</v>
      </c>
      <c r="N55" s="203">
        <v>818917</v>
      </c>
      <c r="O55" s="201">
        <v>729190</v>
      </c>
      <c r="P55" s="202">
        <f t="shared" si="6"/>
        <v>0.89043211949440537</v>
      </c>
      <c r="Q55" s="202">
        <f t="shared" si="7"/>
        <v>0.18949173115224127</v>
      </c>
      <c r="R55" s="202">
        <f t="shared" si="8"/>
        <v>0.10037987355833189</v>
      </c>
      <c r="S55" s="204">
        <f t="shared" si="9"/>
        <v>-6.6707534110022948E-2</v>
      </c>
    </row>
    <row r="56" spans="1:19" ht="14.25" thickTop="1" x14ac:dyDescent="0.25">
      <c r="A56" s="206" t="s">
        <v>84</v>
      </c>
      <c r="B56" s="206">
        <v>73891</v>
      </c>
      <c r="C56" s="173">
        <v>59300</v>
      </c>
      <c r="D56" s="199">
        <f t="shared" si="0"/>
        <v>0.80253346144997362</v>
      </c>
      <c r="E56" s="173">
        <v>65438</v>
      </c>
      <c r="F56" s="173">
        <v>58817</v>
      </c>
      <c r="G56" s="199">
        <f t="shared" si="1"/>
        <v>0.89882025734282833</v>
      </c>
      <c r="H56" s="199">
        <f t="shared" si="2"/>
        <v>0.12917570830404346</v>
      </c>
      <c r="I56" s="199">
        <f t="shared" si="3"/>
        <v>8.2119115221790384E-3</v>
      </c>
      <c r="J56" s="199">
        <f t="shared" si="4"/>
        <v>-9.6286795892854715E-2</v>
      </c>
      <c r="K56" s="173">
        <v>760144</v>
      </c>
      <c r="L56" s="173">
        <v>635251</v>
      </c>
      <c r="M56" s="199">
        <f t="shared" si="5"/>
        <v>0.83569823612368188</v>
      </c>
      <c r="N56" s="173">
        <v>718183</v>
      </c>
      <c r="O56" s="173">
        <v>643177</v>
      </c>
      <c r="P56" s="199">
        <f t="shared" si="6"/>
        <v>0.8955614376837101</v>
      </c>
      <c r="Q56" s="199">
        <f t="shared" si="7"/>
        <v>5.8426612715700488E-2</v>
      </c>
      <c r="R56" s="199">
        <f t="shared" si="8"/>
        <v>-1.2323201855787724E-2</v>
      </c>
      <c r="S56" s="199">
        <f t="shared" si="9"/>
        <v>-5.9863201560028223E-2</v>
      </c>
    </row>
    <row r="57" spans="1:19" x14ac:dyDescent="0.25">
      <c r="A57" s="206" t="s">
        <v>103</v>
      </c>
      <c r="B57" s="206">
        <v>13008</v>
      </c>
      <c r="C57" s="173">
        <v>10014</v>
      </c>
      <c r="D57" s="199">
        <f t="shared" si="0"/>
        <v>0.76983394833948338</v>
      </c>
      <c r="E57" s="173">
        <v>11508</v>
      </c>
      <c r="F57" s="173">
        <v>9600</v>
      </c>
      <c r="G57" s="199">
        <f t="shared" si="1"/>
        <v>0.83420229405630864</v>
      </c>
      <c r="H57" s="199">
        <f t="shared" si="2"/>
        <v>0.13034410844629818</v>
      </c>
      <c r="I57" s="199">
        <f t="shared" si="3"/>
        <v>4.312500000000008E-2</v>
      </c>
      <c r="J57" s="199">
        <f t="shared" si="4"/>
        <v>-6.4368345716825259E-2</v>
      </c>
      <c r="K57" s="173">
        <v>105835</v>
      </c>
      <c r="L57" s="173">
        <v>82721</v>
      </c>
      <c r="M57" s="199">
        <f t="shared" si="5"/>
        <v>0.78160343931591625</v>
      </c>
      <c r="N57" s="173">
        <v>100734</v>
      </c>
      <c r="O57" s="173">
        <v>86013</v>
      </c>
      <c r="P57" s="199">
        <f t="shared" si="6"/>
        <v>0.85386264816248736</v>
      </c>
      <c r="Q57" s="199">
        <f t="shared" si="7"/>
        <v>5.0638314769591242E-2</v>
      </c>
      <c r="R57" s="199">
        <f t="shared" si="8"/>
        <v>-3.8273284270982311E-2</v>
      </c>
      <c r="S57" s="199">
        <f t="shared" si="9"/>
        <v>-7.225920884657111E-2</v>
      </c>
    </row>
    <row r="58" spans="1:19" ht="14.25" thickBot="1" x14ac:dyDescent="0.3">
      <c r="A58" s="206" t="s">
        <v>98</v>
      </c>
      <c r="B58" s="206">
        <v>11248</v>
      </c>
      <c r="C58" s="173">
        <v>8363</v>
      </c>
      <c r="D58" s="199">
        <f t="shared" si="0"/>
        <v>0.74350995732574676</v>
      </c>
      <c r="E58" s="173">
        <v>0</v>
      </c>
      <c r="F58" s="173">
        <v>0</v>
      </c>
      <c r="G58" s="199" t="str">
        <f t="shared" si="1"/>
        <v/>
      </c>
      <c r="H58" s="199" t="str">
        <f t="shared" si="2"/>
        <v/>
      </c>
      <c r="I58" s="199" t="str">
        <f t="shared" si="3"/>
        <v/>
      </c>
      <c r="J58" s="199" t="str">
        <f t="shared" si="4"/>
        <v/>
      </c>
      <c r="K58" s="173">
        <v>108116</v>
      </c>
      <c r="L58" s="173">
        <v>84414</v>
      </c>
      <c r="M58" s="199">
        <f t="shared" si="5"/>
        <v>0.78077250360723671</v>
      </c>
      <c r="N58" s="173">
        <v>0</v>
      </c>
      <c r="O58" s="173">
        <v>0</v>
      </c>
      <c r="P58" s="199" t="str">
        <f t="shared" si="6"/>
        <v/>
      </c>
      <c r="Q58" s="199" t="str">
        <f t="shared" si="7"/>
        <v/>
      </c>
      <c r="R58" s="199" t="str">
        <f t="shared" si="8"/>
        <v/>
      </c>
      <c r="S58" s="199" t="str">
        <f t="shared" si="9"/>
        <v/>
      </c>
    </row>
    <row r="59" spans="1:19" ht="16.5" thickTop="1" thickBot="1" x14ac:dyDescent="0.3">
      <c r="A59" s="200" t="s">
        <v>123</v>
      </c>
      <c r="B59" s="280">
        <v>81412</v>
      </c>
      <c r="C59" s="201">
        <v>65729</v>
      </c>
      <c r="D59" s="202">
        <f t="shared" si="0"/>
        <v>0.8073625509752862</v>
      </c>
      <c r="E59" s="203">
        <v>72354</v>
      </c>
      <c r="F59" s="201">
        <v>56882</v>
      </c>
      <c r="G59" s="202">
        <f t="shared" si="1"/>
        <v>0.78616247892307267</v>
      </c>
      <c r="H59" s="202">
        <f t="shared" si="2"/>
        <v>0.12519003786936445</v>
      </c>
      <c r="I59" s="202">
        <f t="shared" si="3"/>
        <v>0.15553250588938505</v>
      </c>
      <c r="J59" s="204">
        <f t="shared" si="4"/>
        <v>2.1200072052213526E-2</v>
      </c>
      <c r="K59" s="205">
        <v>777093</v>
      </c>
      <c r="L59" s="201">
        <v>630409</v>
      </c>
      <c r="M59" s="202">
        <f t="shared" si="5"/>
        <v>0.81124009610175363</v>
      </c>
      <c r="N59" s="203">
        <v>703942</v>
      </c>
      <c r="O59" s="201">
        <v>585865</v>
      </c>
      <c r="P59" s="202">
        <f t="shared" si="6"/>
        <v>0.83226316940884337</v>
      </c>
      <c r="Q59" s="202">
        <f t="shared" si="7"/>
        <v>0.10391623173500086</v>
      </c>
      <c r="R59" s="202">
        <f t="shared" si="8"/>
        <v>7.6031167589803106E-2</v>
      </c>
      <c r="S59" s="204">
        <f t="shared" si="9"/>
        <v>-2.1023073307089746E-2</v>
      </c>
    </row>
    <row r="60" spans="1:19" ht="14.25" thickTop="1" x14ac:dyDescent="0.25">
      <c r="A60" s="206" t="s">
        <v>84</v>
      </c>
      <c r="B60" s="206">
        <v>40446</v>
      </c>
      <c r="C60" s="173">
        <v>33275</v>
      </c>
      <c r="D60" s="199">
        <f t="shared" si="0"/>
        <v>0.82270187410374329</v>
      </c>
      <c r="E60" s="173">
        <v>31190</v>
      </c>
      <c r="F60" s="173">
        <v>27643</v>
      </c>
      <c r="G60" s="199">
        <f t="shared" si="1"/>
        <v>0.88627765309394035</v>
      </c>
      <c r="H60" s="199">
        <f t="shared" si="2"/>
        <v>0.29676178262263542</v>
      </c>
      <c r="I60" s="199">
        <f t="shared" si="3"/>
        <v>0.20374054914444883</v>
      </c>
      <c r="J60" s="199">
        <f t="shared" si="4"/>
        <v>-6.3575778990197063E-2</v>
      </c>
      <c r="K60" s="173">
        <v>368841</v>
      </c>
      <c r="L60" s="173">
        <v>310070</v>
      </c>
      <c r="M60" s="199">
        <f t="shared" si="5"/>
        <v>0.84066033873674562</v>
      </c>
      <c r="N60" s="173">
        <v>338456</v>
      </c>
      <c r="O60" s="173">
        <v>302805</v>
      </c>
      <c r="P60" s="199">
        <f t="shared" si="6"/>
        <v>0.89466577634906752</v>
      </c>
      <c r="Q60" s="199">
        <f t="shared" si="7"/>
        <v>8.9775332687262122E-2</v>
      </c>
      <c r="R60" s="199">
        <f t="shared" si="8"/>
        <v>2.399233830352876E-2</v>
      </c>
      <c r="S60" s="199">
        <f t="shared" si="9"/>
        <v>-5.4005437612321905E-2</v>
      </c>
    </row>
    <row r="61" spans="1:19" x14ac:dyDescent="0.25">
      <c r="A61" s="206" t="s">
        <v>103</v>
      </c>
      <c r="B61" s="206">
        <v>29766</v>
      </c>
      <c r="C61" s="173">
        <v>23761</v>
      </c>
      <c r="D61" s="199">
        <f t="shared" si="0"/>
        <v>0.79825975945709871</v>
      </c>
      <c r="E61" s="173">
        <v>23892</v>
      </c>
      <c r="F61" s="173">
        <v>17609</v>
      </c>
      <c r="G61" s="199">
        <f t="shared" si="1"/>
        <v>0.73702494558848153</v>
      </c>
      <c r="H61" s="199">
        <f t="shared" si="2"/>
        <v>0.2458563535911602</v>
      </c>
      <c r="I61" s="199">
        <f t="shared" si="3"/>
        <v>0.34936680106763585</v>
      </c>
      <c r="J61" s="199">
        <f t="shared" si="4"/>
        <v>6.1234813868617177E-2</v>
      </c>
      <c r="K61" s="173">
        <v>275184</v>
      </c>
      <c r="L61" s="173">
        <v>216607</v>
      </c>
      <c r="M61" s="199">
        <f t="shared" si="5"/>
        <v>0.78713515320658178</v>
      </c>
      <c r="N61" s="173">
        <v>238758</v>
      </c>
      <c r="O61" s="173">
        <v>190169</v>
      </c>
      <c r="P61" s="199">
        <f t="shared" si="6"/>
        <v>0.79649268296769116</v>
      </c>
      <c r="Q61" s="199">
        <f t="shared" si="7"/>
        <v>0.15256452139823584</v>
      </c>
      <c r="R61" s="199">
        <f t="shared" si="8"/>
        <v>0.13902371048909123</v>
      </c>
      <c r="S61" s="199">
        <f t="shared" si="9"/>
        <v>-9.3575297611093733E-3</v>
      </c>
    </row>
    <row r="62" spans="1:19" ht="14.25" thickBot="1" x14ac:dyDescent="0.3">
      <c r="A62" s="206" t="s">
        <v>98</v>
      </c>
      <c r="B62" s="206">
        <v>11200</v>
      </c>
      <c r="C62" s="173">
        <v>8693</v>
      </c>
      <c r="D62" s="199">
        <f t="shared" si="0"/>
        <v>0.77616071428571431</v>
      </c>
      <c r="E62" s="173">
        <v>17272</v>
      </c>
      <c r="F62" s="173">
        <v>11630</v>
      </c>
      <c r="G62" s="199">
        <f t="shared" si="1"/>
        <v>0.67334414080592864</v>
      </c>
      <c r="H62" s="199">
        <f t="shared" si="2"/>
        <v>-0.35155164427975916</v>
      </c>
      <c r="I62" s="199">
        <f t="shared" si="3"/>
        <v>-0.25253654342218401</v>
      </c>
      <c r="J62" s="199">
        <f t="shared" si="4"/>
        <v>0.10281657347978568</v>
      </c>
      <c r="K62" s="173">
        <v>133068</v>
      </c>
      <c r="L62" s="173">
        <v>103732</v>
      </c>
      <c r="M62" s="199">
        <f t="shared" si="5"/>
        <v>0.77954128716145132</v>
      </c>
      <c r="N62" s="173">
        <v>126728</v>
      </c>
      <c r="O62" s="173">
        <v>92891</v>
      </c>
      <c r="P62" s="199">
        <f t="shared" si="6"/>
        <v>0.73299507606843006</v>
      </c>
      <c r="Q62" s="199">
        <f t="shared" si="7"/>
        <v>5.0028407297519006E-2</v>
      </c>
      <c r="R62" s="199">
        <f t="shared" si="8"/>
        <v>0.11670667771904708</v>
      </c>
      <c r="S62" s="199">
        <f t="shared" si="9"/>
        <v>4.6546211093021261E-2</v>
      </c>
    </row>
    <row r="63" spans="1:19" ht="16.5" thickTop="1" thickBot="1" x14ac:dyDescent="0.3">
      <c r="A63" s="200" t="s">
        <v>121</v>
      </c>
      <c r="B63" s="280">
        <v>76353</v>
      </c>
      <c r="C63" s="201">
        <v>67239</v>
      </c>
      <c r="D63" s="202">
        <f t="shared" si="0"/>
        <v>0.88063337393422658</v>
      </c>
      <c r="E63" s="203">
        <v>112769</v>
      </c>
      <c r="F63" s="201">
        <v>88231</v>
      </c>
      <c r="G63" s="202">
        <f t="shared" si="1"/>
        <v>0.78240473889100726</v>
      </c>
      <c r="H63" s="202">
        <f t="shared" si="2"/>
        <v>-0.32292562672365632</v>
      </c>
      <c r="I63" s="202">
        <f t="shared" si="3"/>
        <v>-0.23792091215105804</v>
      </c>
      <c r="J63" s="204">
        <f t="shared" si="4"/>
        <v>9.8228635043219326E-2</v>
      </c>
      <c r="K63" s="205">
        <v>992619</v>
      </c>
      <c r="L63" s="201">
        <v>841660</v>
      </c>
      <c r="M63" s="202">
        <f t="shared" si="5"/>
        <v>0.84791848634773259</v>
      </c>
      <c r="N63" s="203">
        <v>908727</v>
      </c>
      <c r="O63" s="201">
        <v>751504</v>
      </c>
      <c r="P63" s="202">
        <f t="shared" si="6"/>
        <v>0.82698544227254167</v>
      </c>
      <c r="Q63" s="202">
        <f t="shared" si="7"/>
        <v>9.2318154957429455E-2</v>
      </c>
      <c r="R63" s="202">
        <f t="shared" si="8"/>
        <v>0.11996742532308535</v>
      </c>
      <c r="S63" s="204">
        <f t="shared" si="9"/>
        <v>2.0933044075190921E-2</v>
      </c>
    </row>
    <row r="64" spans="1:19" ht="14.25" thickTop="1" x14ac:dyDescent="0.25">
      <c r="A64" s="206" t="s">
        <v>98</v>
      </c>
      <c r="B64" s="206">
        <v>37960</v>
      </c>
      <c r="C64" s="173">
        <v>32971</v>
      </c>
      <c r="D64" s="199">
        <f t="shared" si="0"/>
        <v>0.86857218124341407</v>
      </c>
      <c r="E64" s="173">
        <v>41648</v>
      </c>
      <c r="F64" s="173">
        <v>31199</v>
      </c>
      <c r="G64" s="199">
        <f t="shared" si="1"/>
        <v>0.749111601997695</v>
      </c>
      <c r="H64" s="199">
        <f t="shared" si="2"/>
        <v>-8.8551671148674571E-2</v>
      </c>
      <c r="I64" s="199">
        <f t="shared" si="3"/>
        <v>5.679669220167316E-2</v>
      </c>
      <c r="J64" s="199">
        <f t="shared" si="4"/>
        <v>0.11946057924571907</v>
      </c>
      <c r="K64" s="173">
        <v>409540</v>
      </c>
      <c r="L64" s="173">
        <v>356563</v>
      </c>
      <c r="M64" s="199">
        <f t="shared" si="5"/>
        <v>0.87064267226644532</v>
      </c>
      <c r="N64" s="173">
        <v>382040</v>
      </c>
      <c r="O64" s="173">
        <v>311067</v>
      </c>
      <c r="P64" s="199">
        <f t="shared" si="6"/>
        <v>0.81422625903046797</v>
      </c>
      <c r="Q64" s="199">
        <f t="shared" si="7"/>
        <v>7.198199141451167E-2</v>
      </c>
      <c r="R64" s="199">
        <f t="shared" si="8"/>
        <v>0.14625788013514773</v>
      </c>
      <c r="S64" s="199">
        <f t="shared" si="9"/>
        <v>5.6416413235977347E-2</v>
      </c>
    </row>
    <row r="65" spans="1:19" x14ac:dyDescent="0.25">
      <c r="A65" s="206" t="s">
        <v>84</v>
      </c>
      <c r="B65" s="206">
        <v>19295</v>
      </c>
      <c r="C65" s="173">
        <v>17717</v>
      </c>
      <c r="D65" s="199">
        <f t="shared" si="0"/>
        <v>0.91821715470329102</v>
      </c>
      <c r="E65" s="173">
        <v>45345</v>
      </c>
      <c r="F65" s="173">
        <v>36549</v>
      </c>
      <c r="G65" s="199">
        <f t="shared" si="1"/>
        <v>0.80602050942772085</v>
      </c>
      <c r="H65" s="199">
        <f t="shared" si="2"/>
        <v>-0.57448450766346904</v>
      </c>
      <c r="I65" s="199">
        <f t="shared" si="3"/>
        <v>-0.51525349530766917</v>
      </c>
      <c r="J65" s="199">
        <f t="shared" si="4"/>
        <v>0.11219664527557016</v>
      </c>
      <c r="K65" s="173">
        <v>365759</v>
      </c>
      <c r="L65" s="173">
        <v>317018</v>
      </c>
      <c r="M65" s="199">
        <f t="shared" si="5"/>
        <v>0.86674012122736555</v>
      </c>
      <c r="N65" s="173">
        <v>319315</v>
      </c>
      <c r="O65" s="173">
        <v>273066</v>
      </c>
      <c r="P65" s="199">
        <f t="shared" si="6"/>
        <v>0.85516183079404351</v>
      </c>
      <c r="Q65" s="199">
        <f t="shared" si="7"/>
        <v>0.14544885144762998</v>
      </c>
      <c r="R65" s="199">
        <f t="shared" si="8"/>
        <v>0.1609574242124614</v>
      </c>
      <c r="S65" s="199">
        <f t="shared" si="9"/>
        <v>1.1578290433322036E-2</v>
      </c>
    </row>
    <row r="66" spans="1:19" ht="14.25" thickBot="1" x14ac:dyDescent="0.3">
      <c r="A66" s="206" t="s">
        <v>103</v>
      </c>
      <c r="B66" s="206">
        <v>19098</v>
      </c>
      <c r="C66" s="173">
        <v>16551</v>
      </c>
      <c r="D66" s="199">
        <f t="shared" si="0"/>
        <v>0.86663524976437323</v>
      </c>
      <c r="E66" s="173">
        <v>25776</v>
      </c>
      <c r="F66" s="173">
        <v>20483</v>
      </c>
      <c r="G66" s="199">
        <f t="shared" si="1"/>
        <v>0.79465394165114833</v>
      </c>
      <c r="H66" s="199">
        <f t="shared" si="2"/>
        <v>-0.25907821229050276</v>
      </c>
      <c r="I66" s="199">
        <f t="shared" si="3"/>
        <v>-0.19196406776351116</v>
      </c>
      <c r="J66" s="199">
        <f t="shared" si="4"/>
        <v>7.1981308113224896E-2</v>
      </c>
      <c r="K66" s="173">
        <v>217320</v>
      </c>
      <c r="L66" s="173">
        <v>168079</v>
      </c>
      <c r="M66" s="199">
        <f t="shared" si="5"/>
        <v>0.77341708080250327</v>
      </c>
      <c r="N66" s="173">
        <v>207372</v>
      </c>
      <c r="O66" s="173">
        <v>167371</v>
      </c>
      <c r="P66" s="199">
        <f t="shared" si="6"/>
        <v>0.80710510580020445</v>
      </c>
      <c r="Q66" s="199">
        <f t="shared" si="7"/>
        <v>4.7971760893466886E-2</v>
      </c>
      <c r="R66" s="199">
        <f t="shared" si="8"/>
        <v>4.2301234980970381E-3</v>
      </c>
      <c r="S66" s="199">
        <f t="shared" si="9"/>
        <v>-3.3688024997701183E-2</v>
      </c>
    </row>
    <row r="67" spans="1:19" ht="16.5" thickTop="1" thickBot="1" x14ac:dyDescent="0.3">
      <c r="A67" s="200" t="s">
        <v>125</v>
      </c>
      <c r="B67" s="280">
        <v>53077</v>
      </c>
      <c r="C67" s="201">
        <v>44806</v>
      </c>
      <c r="D67" s="202">
        <f t="shared" si="0"/>
        <v>0.84416979105827383</v>
      </c>
      <c r="E67" s="203">
        <v>64633</v>
      </c>
      <c r="F67" s="201">
        <v>45916</v>
      </c>
      <c r="G67" s="202">
        <f t="shared" si="1"/>
        <v>0.71041109030990357</v>
      </c>
      <c r="H67" s="202">
        <f t="shared" si="2"/>
        <v>-0.17879411446165272</v>
      </c>
      <c r="I67" s="202">
        <f t="shared" si="3"/>
        <v>-2.4174579667218365E-2</v>
      </c>
      <c r="J67" s="204">
        <f t="shared" si="4"/>
        <v>0.13375870074837026</v>
      </c>
      <c r="K67" s="205">
        <v>554707</v>
      </c>
      <c r="L67" s="201">
        <v>460809</v>
      </c>
      <c r="M67" s="202">
        <f t="shared" si="5"/>
        <v>0.8307250494405154</v>
      </c>
      <c r="N67" s="203">
        <v>444406</v>
      </c>
      <c r="O67" s="201">
        <v>360092</v>
      </c>
      <c r="P67" s="202">
        <f t="shared" si="6"/>
        <v>0.81027708896819572</v>
      </c>
      <c r="Q67" s="202">
        <f t="shared" si="7"/>
        <v>0.24819871918920988</v>
      </c>
      <c r="R67" s="202">
        <f t="shared" si="8"/>
        <v>0.27969796607533626</v>
      </c>
      <c r="S67" s="204">
        <f t="shared" si="9"/>
        <v>2.0447960472319671E-2</v>
      </c>
    </row>
    <row r="68" spans="1:19" ht="14.25" thickTop="1" x14ac:dyDescent="0.25">
      <c r="A68" s="206" t="s">
        <v>98</v>
      </c>
      <c r="B68" s="206">
        <v>37160</v>
      </c>
      <c r="C68" s="173">
        <v>30744</v>
      </c>
      <c r="D68" s="199">
        <f t="shared" si="0"/>
        <v>0.82734122712594182</v>
      </c>
      <c r="E68" s="173">
        <v>45064</v>
      </c>
      <c r="F68" s="173">
        <v>30297</v>
      </c>
      <c r="G68" s="199">
        <f t="shared" si="1"/>
        <v>0.67231049174507362</v>
      </c>
      <c r="H68" s="199">
        <f t="shared" si="2"/>
        <v>-0.17539499378661461</v>
      </c>
      <c r="I68" s="199">
        <f t="shared" si="3"/>
        <v>1.4753936033270687E-2</v>
      </c>
      <c r="J68" s="199">
        <f t="shared" si="4"/>
        <v>0.1550307353808682</v>
      </c>
      <c r="K68" s="173">
        <v>380160</v>
      </c>
      <c r="L68" s="173">
        <v>316690</v>
      </c>
      <c r="M68" s="199">
        <f t="shared" si="5"/>
        <v>0.83304398148148151</v>
      </c>
      <c r="N68" s="173">
        <v>300480</v>
      </c>
      <c r="O68" s="173">
        <v>238093</v>
      </c>
      <c r="P68" s="199">
        <f t="shared" si="6"/>
        <v>0.79237553248136317</v>
      </c>
      <c r="Q68" s="199">
        <f t="shared" si="7"/>
        <v>0.26517571884984026</v>
      </c>
      <c r="R68" s="199">
        <f t="shared" si="8"/>
        <v>0.33011050303872858</v>
      </c>
      <c r="S68" s="199">
        <f t="shared" si="9"/>
        <v>4.0668449000118345E-2</v>
      </c>
    </row>
    <row r="69" spans="1:19" x14ac:dyDescent="0.25">
      <c r="A69" s="206" t="s">
        <v>103</v>
      </c>
      <c r="B69" s="206">
        <v>9180</v>
      </c>
      <c r="C69" s="173">
        <v>7891</v>
      </c>
      <c r="D69" s="199">
        <f t="shared" si="0"/>
        <v>0.85958605664488019</v>
      </c>
      <c r="E69" s="173">
        <v>9132</v>
      </c>
      <c r="F69" s="173">
        <v>6380</v>
      </c>
      <c r="G69" s="199">
        <f t="shared" si="1"/>
        <v>0.69864213753832671</v>
      </c>
      <c r="H69" s="199">
        <f t="shared" si="2"/>
        <v>5.2562417871222511E-3</v>
      </c>
      <c r="I69" s="199">
        <f t="shared" si="3"/>
        <v>0.23683385579937299</v>
      </c>
      <c r="J69" s="199">
        <f t="shared" si="4"/>
        <v>0.16094391910655348</v>
      </c>
      <c r="K69" s="173">
        <v>87864</v>
      </c>
      <c r="L69" s="173">
        <v>67328</v>
      </c>
      <c r="M69" s="199">
        <f t="shared" si="5"/>
        <v>0.76627515250842215</v>
      </c>
      <c r="N69" s="173">
        <v>77718</v>
      </c>
      <c r="O69" s="173">
        <v>63486</v>
      </c>
      <c r="P69" s="199">
        <f t="shared" si="6"/>
        <v>0.81687639928973987</v>
      </c>
      <c r="Q69" s="199">
        <f t="shared" si="7"/>
        <v>0.13054890758897564</v>
      </c>
      <c r="R69" s="199">
        <f t="shared" si="8"/>
        <v>6.05172794001827E-2</v>
      </c>
      <c r="S69" s="199">
        <f t="shared" si="9"/>
        <v>-5.0601246781317721E-2</v>
      </c>
    </row>
    <row r="70" spans="1:19" ht="14.25" thickBot="1" x14ac:dyDescent="0.3">
      <c r="A70" s="206" t="s">
        <v>84</v>
      </c>
      <c r="B70" s="206">
        <v>6737</v>
      </c>
      <c r="C70" s="173">
        <v>6171</v>
      </c>
      <c r="D70" s="199">
        <f t="shared" si="0"/>
        <v>0.91598634407006085</v>
      </c>
      <c r="E70" s="173">
        <v>10437</v>
      </c>
      <c r="F70" s="173">
        <v>9239</v>
      </c>
      <c r="G70" s="199">
        <f t="shared" si="1"/>
        <v>0.88521605825428762</v>
      </c>
      <c r="H70" s="199">
        <f t="shared" si="2"/>
        <v>-0.35450800038325192</v>
      </c>
      <c r="I70" s="199">
        <f t="shared" si="3"/>
        <v>-0.33207057040805277</v>
      </c>
      <c r="J70" s="199">
        <f t="shared" si="4"/>
        <v>3.0770285815773235E-2</v>
      </c>
      <c r="K70" s="173">
        <v>86683</v>
      </c>
      <c r="L70" s="173">
        <v>76791</v>
      </c>
      <c r="M70" s="199">
        <f t="shared" si="5"/>
        <v>0.88588304511841998</v>
      </c>
      <c r="N70" s="173">
        <v>66208</v>
      </c>
      <c r="O70" s="173">
        <v>58513</v>
      </c>
      <c r="P70" s="199">
        <f t="shared" si="6"/>
        <v>0.88377537457709043</v>
      </c>
      <c r="Q70" s="199">
        <f t="shared" si="7"/>
        <v>0.30925265828902848</v>
      </c>
      <c r="R70" s="199">
        <f t="shared" si="8"/>
        <v>0.31237502777160642</v>
      </c>
      <c r="S70" s="199">
        <f t="shared" si="9"/>
        <v>2.1076705413295427E-3</v>
      </c>
    </row>
    <row r="71" spans="1:19" ht="16.5" thickTop="1" thickBot="1" x14ac:dyDescent="0.3">
      <c r="A71" s="200" t="s">
        <v>126</v>
      </c>
      <c r="B71" s="280">
        <v>46016</v>
      </c>
      <c r="C71" s="201">
        <v>38980</v>
      </c>
      <c r="D71" s="202">
        <f t="shared" si="0"/>
        <v>0.84709666203059808</v>
      </c>
      <c r="E71" s="203">
        <v>36640</v>
      </c>
      <c r="F71" s="201">
        <v>30840</v>
      </c>
      <c r="G71" s="202">
        <f t="shared" si="1"/>
        <v>0.84170305676855894</v>
      </c>
      <c r="H71" s="202">
        <f t="shared" si="2"/>
        <v>0.25589519650655013</v>
      </c>
      <c r="I71" s="202">
        <f t="shared" si="3"/>
        <v>0.26394293125810631</v>
      </c>
      <c r="J71" s="204">
        <f t="shared" si="4"/>
        <v>5.3936052620391362E-3</v>
      </c>
      <c r="K71" s="205">
        <v>481728</v>
      </c>
      <c r="L71" s="201">
        <v>392916</v>
      </c>
      <c r="M71" s="202">
        <f t="shared" si="5"/>
        <v>0.81563870067756084</v>
      </c>
      <c r="N71" s="203">
        <v>400001</v>
      </c>
      <c r="O71" s="201">
        <v>346346</v>
      </c>
      <c r="P71" s="202">
        <f t="shared" si="6"/>
        <v>0.86586283534291164</v>
      </c>
      <c r="Q71" s="202">
        <f t="shared" si="7"/>
        <v>0.20431698920752694</v>
      </c>
      <c r="R71" s="202">
        <f t="shared" si="8"/>
        <v>0.13446091480773559</v>
      </c>
      <c r="S71" s="204">
        <f t="shared" si="9"/>
        <v>-5.0224134665350806E-2</v>
      </c>
    </row>
    <row r="72" spans="1:19" ht="14.25" thickTop="1" x14ac:dyDescent="0.25">
      <c r="A72" s="206" t="s">
        <v>84</v>
      </c>
      <c r="B72" s="206">
        <v>31580</v>
      </c>
      <c r="C72" s="173">
        <v>26125</v>
      </c>
      <c r="D72" s="199">
        <f t="shared" si="0"/>
        <v>0.82726409119696009</v>
      </c>
      <c r="E72" s="173">
        <v>22252</v>
      </c>
      <c r="F72" s="173">
        <v>19846</v>
      </c>
      <c r="G72" s="199">
        <f t="shared" si="1"/>
        <v>0.89187488765054823</v>
      </c>
      <c r="H72" s="199">
        <f t="shared" si="2"/>
        <v>0.4191982743124214</v>
      </c>
      <c r="I72" s="199">
        <f t="shared" si="3"/>
        <v>0.316386173536229</v>
      </c>
      <c r="J72" s="199">
        <f t="shared" si="4"/>
        <v>-6.4610796453588137E-2</v>
      </c>
      <c r="K72" s="173">
        <v>344496</v>
      </c>
      <c r="L72" s="173">
        <v>281447</v>
      </c>
      <c r="M72" s="199">
        <f t="shared" si="5"/>
        <v>0.81698190980446794</v>
      </c>
      <c r="N72" s="173">
        <v>275313</v>
      </c>
      <c r="O72" s="173">
        <v>246740</v>
      </c>
      <c r="P72" s="199">
        <f t="shared" si="6"/>
        <v>0.89621630653111184</v>
      </c>
      <c r="Q72" s="199">
        <f t="shared" si="7"/>
        <v>0.25128853341469526</v>
      </c>
      <c r="R72" s="199">
        <f t="shared" si="8"/>
        <v>0.14066223555159274</v>
      </c>
      <c r="S72" s="199">
        <f t="shared" si="9"/>
        <v>-7.9234396726643896E-2</v>
      </c>
    </row>
    <row r="73" spans="1:19" x14ac:dyDescent="0.25">
      <c r="A73" s="206" t="s">
        <v>103</v>
      </c>
      <c r="B73" s="206">
        <v>14436</v>
      </c>
      <c r="C73" s="173">
        <v>12855</v>
      </c>
      <c r="D73" s="199">
        <f t="shared" ref="D73:D136" si="10">IFERROR(C73/B73,"")</f>
        <v>0.89048212801330007</v>
      </c>
      <c r="E73" s="173">
        <v>14388</v>
      </c>
      <c r="F73" s="173">
        <v>10994</v>
      </c>
      <c r="G73" s="199">
        <f t="shared" ref="G73:G136" si="11">IFERROR(F73/E73,"")</f>
        <v>0.76410897970531</v>
      </c>
      <c r="H73" s="199">
        <f t="shared" ref="H73:H136" si="12">IFERROR(B73/E73-1,"")</f>
        <v>3.3361134278564464E-3</v>
      </c>
      <c r="I73" s="199">
        <f t="shared" ref="I73:I136" si="13">IFERROR(C73/F73-1,"")</f>
        <v>0.16927414953611053</v>
      </c>
      <c r="J73" s="199">
        <f t="shared" ref="J73:J136" si="14">IFERROR(D73-G73,"")</f>
        <v>0.12637314830799007</v>
      </c>
      <c r="K73" s="173">
        <v>134628</v>
      </c>
      <c r="L73" s="173">
        <v>109747</v>
      </c>
      <c r="M73" s="199">
        <f t="shared" ref="M73:M136" si="15">IFERROR(L73/K73,"")</f>
        <v>0.81518703390082303</v>
      </c>
      <c r="N73" s="173">
        <v>122124</v>
      </c>
      <c r="O73" s="173">
        <v>98141</v>
      </c>
      <c r="P73" s="199">
        <f t="shared" ref="P73:P136" si="16">IFERROR(O73/N73,"")</f>
        <v>0.80361763453539026</v>
      </c>
      <c r="Q73" s="199">
        <f t="shared" ref="Q73:Q136" si="17">IFERROR(K73/N73-1,"")</f>
        <v>0.10238773705414173</v>
      </c>
      <c r="R73" s="199">
        <f t="shared" ref="R73:R136" si="18">IFERROR(L73/O73-1,"")</f>
        <v>0.11825842410409515</v>
      </c>
      <c r="S73" s="199">
        <f t="shared" ref="S73:S136" si="19">IFERROR(M73-P73,"")</f>
        <v>1.1569399365432775E-2</v>
      </c>
    </row>
    <row r="74" spans="1:19" x14ac:dyDescent="0.25">
      <c r="A74" s="206" t="s">
        <v>350</v>
      </c>
      <c r="B74" s="206">
        <v>0</v>
      </c>
      <c r="C74" s="173">
        <v>0</v>
      </c>
      <c r="D74" s="199" t="str">
        <f t="shared" si="10"/>
        <v/>
      </c>
      <c r="E74" s="173">
        <v>0</v>
      </c>
      <c r="F74" s="173">
        <v>0</v>
      </c>
      <c r="G74" s="199" t="str">
        <f t="shared" si="11"/>
        <v/>
      </c>
      <c r="H74" s="199" t="str">
        <f t="shared" si="12"/>
        <v/>
      </c>
      <c r="I74" s="199" t="str">
        <f t="shared" si="13"/>
        <v/>
      </c>
      <c r="J74" s="199" t="str">
        <f t="shared" si="14"/>
        <v/>
      </c>
      <c r="K74" s="173">
        <v>0</v>
      </c>
      <c r="L74" s="173">
        <v>0</v>
      </c>
      <c r="M74" s="199" t="str">
        <f t="shared" si="15"/>
        <v/>
      </c>
      <c r="N74" s="173">
        <v>196</v>
      </c>
      <c r="O74" s="173">
        <v>87</v>
      </c>
      <c r="P74" s="199">
        <f t="shared" si="16"/>
        <v>0.44387755102040816</v>
      </c>
      <c r="Q74" s="199">
        <f t="shared" si="17"/>
        <v>-1</v>
      </c>
      <c r="R74" s="199">
        <f t="shared" si="18"/>
        <v>-1</v>
      </c>
      <c r="S74" s="199" t="str">
        <f t="shared" si="19"/>
        <v/>
      </c>
    </row>
    <row r="75" spans="1:19" x14ac:dyDescent="0.25">
      <c r="A75" s="206" t="s">
        <v>98</v>
      </c>
      <c r="B75" s="206">
        <v>0</v>
      </c>
      <c r="C75" s="173">
        <v>0</v>
      </c>
      <c r="D75" s="199" t="str">
        <f t="shared" si="10"/>
        <v/>
      </c>
      <c r="E75" s="173">
        <v>0</v>
      </c>
      <c r="F75" s="173">
        <v>0</v>
      </c>
      <c r="G75" s="199" t="str">
        <f t="shared" si="11"/>
        <v/>
      </c>
      <c r="H75" s="199" t="str">
        <f t="shared" si="12"/>
        <v/>
      </c>
      <c r="I75" s="199" t="str">
        <f t="shared" si="13"/>
        <v/>
      </c>
      <c r="J75" s="199" t="str">
        <f t="shared" si="14"/>
        <v/>
      </c>
      <c r="K75" s="173">
        <v>2036</v>
      </c>
      <c r="L75" s="173">
        <v>1248</v>
      </c>
      <c r="M75" s="199">
        <f t="shared" si="15"/>
        <v>0.61296660117878188</v>
      </c>
      <c r="N75" s="173">
        <v>1800</v>
      </c>
      <c r="O75" s="173">
        <v>1062</v>
      </c>
      <c r="P75" s="199">
        <f t="shared" si="16"/>
        <v>0.59</v>
      </c>
      <c r="Q75" s="199">
        <f t="shared" si="17"/>
        <v>0.13111111111111118</v>
      </c>
      <c r="R75" s="199">
        <f t="shared" si="18"/>
        <v>0.17514124293785316</v>
      </c>
      <c r="S75" s="199">
        <f t="shared" si="19"/>
        <v>2.2966601178781909E-2</v>
      </c>
    </row>
    <row r="76" spans="1:19" ht="14.25" thickBot="1" x14ac:dyDescent="0.3">
      <c r="A76" s="206" t="s">
        <v>85</v>
      </c>
      <c r="B76" s="206">
        <v>0</v>
      </c>
      <c r="C76" s="173">
        <v>0</v>
      </c>
      <c r="D76" s="199" t="str">
        <f t="shared" si="10"/>
        <v/>
      </c>
      <c r="E76" s="173">
        <v>0</v>
      </c>
      <c r="F76" s="173">
        <v>0</v>
      </c>
      <c r="G76" s="199" t="str">
        <f t="shared" si="11"/>
        <v/>
      </c>
      <c r="H76" s="199" t="str">
        <f t="shared" si="12"/>
        <v/>
      </c>
      <c r="I76" s="199" t="str">
        <f t="shared" si="13"/>
        <v/>
      </c>
      <c r="J76" s="199" t="str">
        <f t="shared" si="14"/>
        <v/>
      </c>
      <c r="K76" s="173">
        <v>568</v>
      </c>
      <c r="L76" s="173">
        <v>474</v>
      </c>
      <c r="M76" s="199">
        <f t="shared" si="15"/>
        <v>0.83450704225352113</v>
      </c>
      <c r="N76" s="173">
        <v>568</v>
      </c>
      <c r="O76" s="173">
        <v>316</v>
      </c>
      <c r="P76" s="199">
        <f t="shared" si="16"/>
        <v>0.55633802816901412</v>
      </c>
      <c r="Q76" s="199">
        <f t="shared" si="17"/>
        <v>0</v>
      </c>
      <c r="R76" s="199">
        <f t="shared" si="18"/>
        <v>0.5</v>
      </c>
      <c r="S76" s="199">
        <f t="shared" si="19"/>
        <v>0.278169014084507</v>
      </c>
    </row>
    <row r="77" spans="1:19" ht="16.5" thickTop="1" thickBot="1" x14ac:dyDescent="0.3">
      <c r="A77" s="200" t="s">
        <v>162</v>
      </c>
      <c r="B77" s="280">
        <v>41746</v>
      </c>
      <c r="C77" s="201">
        <v>31403</v>
      </c>
      <c r="D77" s="202">
        <f t="shared" si="10"/>
        <v>0.75223973554352508</v>
      </c>
      <c r="E77" s="203">
        <v>34297</v>
      </c>
      <c r="F77" s="201">
        <v>27521</v>
      </c>
      <c r="G77" s="202">
        <f t="shared" si="11"/>
        <v>0.80243169956555971</v>
      </c>
      <c r="H77" s="202">
        <f t="shared" si="12"/>
        <v>0.21719100795987978</v>
      </c>
      <c r="I77" s="202">
        <f t="shared" si="13"/>
        <v>0.14105592093310571</v>
      </c>
      <c r="J77" s="204">
        <f t="shared" si="14"/>
        <v>-5.019196402203463E-2</v>
      </c>
      <c r="K77" s="205">
        <v>413490</v>
      </c>
      <c r="L77" s="201">
        <v>324787</v>
      </c>
      <c r="M77" s="202">
        <f t="shared" si="15"/>
        <v>0.78547727877336815</v>
      </c>
      <c r="N77" s="203">
        <v>322617</v>
      </c>
      <c r="O77" s="201">
        <v>277917</v>
      </c>
      <c r="P77" s="202">
        <f t="shared" si="16"/>
        <v>0.8614456150791806</v>
      </c>
      <c r="Q77" s="202">
        <f t="shared" si="17"/>
        <v>0.28167455527762031</v>
      </c>
      <c r="R77" s="202">
        <f t="shared" si="18"/>
        <v>0.16864747388608836</v>
      </c>
      <c r="S77" s="204">
        <f t="shared" si="19"/>
        <v>-7.5968336305812456E-2</v>
      </c>
    </row>
    <row r="78" spans="1:19" ht="14.25" thickTop="1" x14ac:dyDescent="0.25">
      <c r="A78" s="206" t="s">
        <v>84</v>
      </c>
      <c r="B78" s="206">
        <v>30693</v>
      </c>
      <c r="C78" s="173">
        <v>23372</v>
      </c>
      <c r="D78" s="199">
        <f t="shared" si="10"/>
        <v>0.7614765581728733</v>
      </c>
      <c r="E78" s="173">
        <v>34205</v>
      </c>
      <c r="F78" s="173">
        <v>27449</v>
      </c>
      <c r="G78" s="199">
        <f t="shared" si="11"/>
        <v>0.80248501681040785</v>
      </c>
      <c r="H78" s="199">
        <f t="shared" si="12"/>
        <v>-0.10267504750767431</v>
      </c>
      <c r="I78" s="199">
        <f t="shared" si="13"/>
        <v>-0.14853000109293601</v>
      </c>
      <c r="J78" s="199">
        <f t="shared" si="14"/>
        <v>-4.1008458637534551E-2</v>
      </c>
      <c r="K78" s="173">
        <v>402437</v>
      </c>
      <c r="L78" s="173">
        <v>316756</v>
      </c>
      <c r="M78" s="199">
        <f t="shared" si="15"/>
        <v>0.78709462599114888</v>
      </c>
      <c r="N78" s="173">
        <v>322525</v>
      </c>
      <c r="O78" s="173">
        <v>277845</v>
      </c>
      <c r="P78" s="199">
        <f t="shared" si="16"/>
        <v>0.8614681032478102</v>
      </c>
      <c r="Q78" s="199">
        <f t="shared" si="17"/>
        <v>0.24776994031470423</v>
      </c>
      <c r="R78" s="199">
        <f t="shared" si="18"/>
        <v>0.14004570893843682</v>
      </c>
      <c r="S78" s="199">
        <f t="shared" si="19"/>
        <v>-7.4373477256661324E-2</v>
      </c>
    </row>
    <row r="79" spans="1:19" ht="14.25" thickBot="1" x14ac:dyDescent="0.3">
      <c r="A79" s="206" t="s">
        <v>350</v>
      </c>
      <c r="B79" s="206">
        <v>11053</v>
      </c>
      <c r="C79" s="173">
        <v>8031</v>
      </c>
      <c r="D79" s="199">
        <f t="shared" si="10"/>
        <v>0.72659006604541754</v>
      </c>
      <c r="E79" s="173">
        <v>92</v>
      </c>
      <c r="F79" s="173">
        <v>72</v>
      </c>
      <c r="G79" s="199">
        <f t="shared" si="11"/>
        <v>0.78260869565217395</v>
      </c>
      <c r="H79" s="199">
        <f t="shared" si="12"/>
        <v>119.14130434782609</v>
      </c>
      <c r="I79" s="199">
        <f t="shared" si="13"/>
        <v>110.54166666666667</v>
      </c>
      <c r="J79" s="199">
        <f t="shared" si="14"/>
        <v>-5.6018629606756409E-2</v>
      </c>
      <c r="K79" s="173">
        <v>11053</v>
      </c>
      <c r="L79" s="173">
        <v>8031</v>
      </c>
      <c r="M79" s="199">
        <f t="shared" si="15"/>
        <v>0.72659006604541754</v>
      </c>
      <c r="N79" s="173">
        <v>92</v>
      </c>
      <c r="O79" s="173">
        <v>72</v>
      </c>
      <c r="P79" s="199">
        <f t="shared" si="16"/>
        <v>0.78260869565217395</v>
      </c>
      <c r="Q79" s="199">
        <f t="shared" si="17"/>
        <v>119.14130434782609</v>
      </c>
      <c r="R79" s="199">
        <f t="shared" si="18"/>
        <v>110.54166666666667</v>
      </c>
      <c r="S79" s="199">
        <f t="shared" si="19"/>
        <v>-5.6018629606756409E-2</v>
      </c>
    </row>
    <row r="80" spans="1:19" ht="16.5" thickTop="1" thickBot="1" x14ac:dyDescent="0.3">
      <c r="A80" s="200" t="s">
        <v>128</v>
      </c>
      <c r="B80" s="280">
        <v>41560</v>
      </c>
      <c r="C80" s="201">
        <v>37280</v>
      </c>
      <c r="D80" s="202">
        <f t="shared" si="10"/>
        <v>0.8970163618864293</v>
      </c>
      <c r="E80" s="203">
        <v>33360</v>
      </c>
      <c r="F80" s="201">
        <v>27824</v>
      </c>
      <c r="G80" s="202">
        <f t="shared" si="11"/>
        <v>0.83405275779376498</v>
      </c>
      <c r="H80" s="202">
        <f t="shared" si="12"/>
        <v>0.24580335731414871</v>
      </c>
      <c r="I80" s="202">
        <f t="shared" si="13"/>
        <v>0.33985048878665891</v>
      </c>
      <c r="J80" s="204">
        <f t="shared" si="14"/>
        <v>6.2963604092664327E-2</v>
      </c>
      <c r="K80" s="205">
        <v>384852</v>
      </c>
      <c r="L80" s="201">
        <v>339953</v>
      </c>
      <c r="M80" s="202">
        <f t="shared" si="15"/>
        <v>0.88333437269391868</v>
      </c>
      <c r="N80" s="203">
        <v>318444</v>
      </c>
      <c r="O80" s="201">
        <v>272949</v>
      </c>
      <c r="P80" s="202">
        <f t="shared" si="16"/>
        <v>0.85713343633417494</v>
      </c>
      <c r="Q80" s="202">
        <f t="shared" si="17"/>
        <v>0.20853902098956167</v>
      </c>
      <c r="R80" s="202">
        <f t="shared" si="18"/>
        <v>0.24548175666516459</v>
      </c>
      <c r="S80" s="204">
        <f t="shared" si="19"/>
        <v>2.6200936359743743E-2</v>
      </c>
    </row>
    <row r="81" spans="1:19" ht="14.25" thickTop="1" x14ac:dyDescent="0.25">
      <c r="A81" s="206" t="s">
        <v>98</v>
      </c>
      <c r="B81" s="206">
        <v>28576</v>
      </c>
      <c r="C81" s="173">
        <v>25714</v>
      </c>
      <c r="D81" s="199">
        <f t="shared" si="10"/>
        <v>0.89984602463605823</v>
      </c>
      <c r="E81" s="173">
        <v>17372</v>
      </c>
      <c r="F81" s="173">
        <v>13979</v>
      </c>
      <c r="G81" s="199">
        <f t="shared" si="11"/>
        <v>0.80468570112825233</v>
      </c>
      <c r="H81" s="199">
        <f t="shared" si="12"/>
        <v>0.64494588993783108</v>
      </c>
      <c r="I81" s="199">
        <f t="shared" si="13"/>
        <v>0.83947349595822307</v>
      </c>
      <c r="J81" s="199">
        <f t="shared" si="14"/>
        <v>9.51603235078059E-2</v>
      </c>
      <c r="K81" s="173">
        <v>255564</v>
      </c>
      <c r="L81" s="173">
        <v>230495</v>
      </c>
      <c r="M81" s="199">
        <f t="shared" si="15"/>
        <v>0.9019071543722903</v>
      </c>
      <c r="N81" s="173">
        <v>192092</v>
      </c>
      <c r="O81" s="173">
        <v>164339</v>
      </c>
      <c r="P81" s="199">
        <f t="shared" si="16"/>
        <v>0.85552235387210296</v>
      </c>
      <c r="Q81" s="199">
        <f t="shared" si="17"/>
        <v>0.33042500468525504</v>
      </c>
      <c r="R81" s="199">
        <f t="shared" si="18"/>
        <v>0.40255812679887315</v>
      </c>
      <c r="S81" s="199">
        <f t="shared" si="19"/>
        <v>4.638480050018734E-2</v>
      </c>
    </row>
    <row r="82" spans="1:19" x14ac:dyDescent="0.25">
      <c r="A82" s="206" t="s">
        <v>103</v>
      </c>
      <c r="B82" s="206">
        <v>12984</v>
      </c>
      <c r="C82" s="173">
        <v>11566</v>
      </c>
      <c r="D82" s="199">
        <f t="shared" si="10"/>
        <v>0.89078866296980896</v>
      </c>
      <c r="E82" s="173">
        <v>11040</v>
      </c>
      <c r="F82" s="173">
        <v>9783</v>
      </c>
      <c r="G82" s="199">
        <f t="shared" si="11"/>
        <v>0.88614130434782612</v>
      </c>
      <c r="H82" s="199">
        <f t="shared" si="12"/>
        <v>0.17608695652173911</v>
      </c>
      <c r="I82" s="199">
        <f t="shared" si="13"/>
        <v>0.18225493202494114</v>
      </c>
      <c r="J82" s="199">
        <f t="shared" si="14"/>
        <v>4.6473586219828444E-3</v>
      </c>
      <c r="K82" s="173">
        <v>122724</v>
      </c>
      <c r="L82" s="173">
        <v>103948</v>
      </c>
      <c r="M82" s="199">
        <f t="shared" si="15"/>
        <v>0.84700629053811805</v>
      </c>
      <c r="N82" s="173">
        <v>113316</v>
      </c>
      <c r="O82" s="173">
        <v>98913</v>
      </c>
      <c r="P82" s="199">
        <f t="shared" si="16"/>
        <v>0.87289526633485126</v>
      </c>
      <c r="Q82" s="199">
        <f t="shared" si="17"/>
        <v>8.3024462564862844E-2</v>
      </c>
      <c r="R82" s="199">
        <f t="shared" si="18"/>
        <v>5.0903319078382081E-2</v>
      </c>
      <c r="S82" s="199">
        <f t="shared" si="19"/>
        <v>-2.5888975796733216E-2</v>
      </c>
    </row>
    <row r="83" spans="1:19" ht="14.25" thickBot="1" x14ac:dyDescent="0.3">
      <c r="A83" s="206" t="s">
        <v>84</v>
      </c>
      <c r="B83" s="206">
        <v>0</v>
      </c>
      <c r="C83" s="173">
        <v>0</v>
      </c>
      <c r="D83" s="199" t="str">
        <f t="shared" si="10"/>
        <v/>
      </c>
      <c r="E83" s="173">
        <v>4948</v>
      </c>
      <c r="F83" s="173">
        <v>4062</v>
      </c>
      <c r="G83" s="199">
        <f t="shared" si="11"/>
        <v>0.82093775262732416</v>
      </c>
      <c r="H83" s="199">
        <f t="shared" si="12"/>
        <v>-1</v>
      </c>
      <c r="I83" s="199">
        <f t="shared" si="13"/>
        <v>-1</v>
      </c>
      <c r="J83" s="199" t="str">
        <f t="shared" si="14"/>
        <v/>
      </c>
      <c r="K83" s="173">
        <v>6564</v>
      </c>
      <c r="L83" s="173">
        <v>5510</v>
      </c>
      <c r="M83" s="199">
        <f t="shared" si="15"/>
        <v>0.83942717854966487</v>
      </c>
      <c r="N83" s="173">
        <v>13036</v>
      </c>
      <c r="O83" s="173">
        <v>9697</v>
      </c>
      <c r="P83" s="199">
        <f t="shared" si="16"/>
        <v>0.7438631482049709</v>
      </c>
      <c r="Q83" s="199">
        <f t="shared" si="17"/>
        <v>-0.49647131021785829</v>
      </c>
      <c r="R83" s="199">
        <f t="shared" si="18"/>
        <v>-0.43178302567804472</v>
      </c>
      <c r="S83" s="199">
        <f t="shared" si="19"/>
        <v>9.5564030344693962E-2</v>
      </c>
    </row>
    <row r="84" spans="1:19" ht="16.5" thickTop="1" thickBot="1" x14ac:dyDescent="0.3">
      <c r="A84" s="200" t="s">
        <v>124</v>
      </c>
      <c r="B84" s="280">
        <v>38813</v>
      </c>
      <c r="C84" s="201">
        <v>31943</v>
      </c>
      <c r="D84" s="202">
        <f t="shared" si="10"/>
        <v>0.8229974493082215</v>
      </c>
      <c r="E84" s="203">
        <v>46099</v>
      </c>
      <c r="F84" s="201">
        <v>40055</v>
      </c>
      <c r="G84" s="202">
        <f t="shared" si="11"/>
        <v>0.86889086531161197</v>
      </c>
      <c r="H84" s="202">
        <f t="shared" si="12"/>
        <v>-0.15805115078418186</v>
      </c>
      <c r="I84" s="202">
        <f t="shared" si="13"/>
        <v>-0.20252153289227315</v>
      </c>
      <c r="J84" s="204">
        <f t="shared" si="14"/>
        <v>-4.5893416003390475E-2</v>
      </c>
      <c r="K84" s="205">
        <v>532212</v>
      </c>
      <c r="L84" s="201">
        <v>418304</v>
      </c>
      <c r="M84" s="202">
        <f t="shared" si="15"/>
        <v>0.78597250719638034</v>
      </c>
      <c r="N84" s="203">
        <v>412761</v>
      </c>
      <c r="O84" s="201">
        <v>359401</v>
      </c>
      <c r="P84" s="202">
        <f t="shared" si="16"/>
        <v>0.87072422055378296</v>
      </c>
      <c r="Q84" s="202">
        <f t="shared" si="17"/>
        <v>0.28939507366248263</v>
      </c>
      <c r="R84" s="202">
        <f t="shared" si="18"/>
        <v>0.16389214275975861</v>
      </c>
      <c r="S84" s="204">
        <f t="shared" si="19"/>
        <v>-8.4751713357402614E-2</v>
      </c>
    </row>
    <row r="85" spans="1:19" ht="14.25" thickTop="1" x14ac:dyDescent="0.25">
      <c r="A85" s="206" t="s">
        <v>84</v>
      </c>
      <c r="B85" s="206">
        <v>25733</v>
      </c>
      <c r="C85" s="173">
        <v>21851</v>
      </c>
      <c r="D85" s="199">
        <f t="shared" si="10"/>
        <v>0.84914312361559086</v>
      </c>
      <c r="E85" s="173">
        <v>45811</v>
      </c>
      <c r="F85" s="173">
        <v>39814</v>
      </c>
      <c r="G85" s="199">
        <f t="shared" si="11"/>
        <v>0.86909257601886014</v>
      </c>
      <c r="H85" s="199">
        <f t="shared" si="12"/>
        <v>-0.43827901595686625</v>
      </c>
      <c r="I85" s="199">
        <f t="shared" si="13"/>
        <v>-0.45117295423720294</v>
      </c>
      <c r="J85" s="199">
        <f t="shared" si="14"/>
        <v>-1.9949452403269285E-2</v>
      </c>
      <c r="K85" s="173">
        <v>518556</v>
      </c>
      <c r="L85" s="173">
        <v>407813</v>
      </c>
      <c r="M85" s="199">
        <f t="shared" si="15"/>
        <v>0.78643965164803797</v>
      </c>
      <c r="N85" s="173">
        <v>409851</v>
      </c>
      <c r="O85" s="173">
        <v>358122</v>
      </c>
      <c r="P85" s="199">
        <f t="shared" si="16"/>
        <v>0.87378583924401798</v>
      </c>
      <c r="Q85" s="199">
        <f t="shared" si="17"/>
        <v>0.26523053499930471</v>
      </c>
      <c r="R85" s="199">
        <f t="shared" si="18"/>
        <v>0.13875439096173925</v>
      </c>
      <c r="S85" s="199">
        <f t="shared" si="19"/>
        <v>-8.7346187595980007E-2</v>
      </c>
    </row>
    <row r="86" spans="1:19" x14ac:dyDescent="0.25">
      <c r="A86" s="206" t="s">
        <v>350</v>
      </c>
      <c r="B86" s="206">
        <v>13080</v>
      </c>
      <c r="C86" s="173">
        <v>10092</v>
      </c>
      <c r="D86" s="199">
        <f t="shared" si="10"/>
        <v>0.77155963302752295</v>
      </c>
      <c r="E86" s="173">
        <v>0</v>
      </c>
      <c r="F86" s="173">
        <v>0</v>
      </c>
      <c r="G86" s="199" t="str">
        <f t="shared" si="11"/>
        <v/>
      </c>
      <c r="H86" s="199" t="str">
        <f t="shared" si="12"/>
        <v/>
      </c>
      <c r="I86" s="199" t="str">
        <f t="shared" si="13"/>
        <v/>
      </c>
      <c r="J86" s="199" t="str">
        <f t="shared" si="14"/>
        <v/>
      </c>
      <c r="K86" s="173">
        <v>13080</v>
      </c>
      <c r="L86" s="173">
        <v>10092</v>
      </c>
      <c r="M86" s="199">
        <f t="shared" si="15"/>
        <v>0.77155963302752295</v>
      </c>
      <c r="N86" s="173">
        <v>0</v>
      </c>
      <c r="O86" s="173">
        <v>0</v>
      </c>
      <c r="P86" s="199" t="str">
        <f t="shared" si="16"/>
        <v/>
      </c>
      <c r="Q86" s="199" t="str">
        <f t="shared" si="17"/>
        <v/>
      </c>
      <c r="R86" s="199" t="str">
        <f t="shared" si="18"/>
        <v/>
      </c>
      <c r="S86" s="199" t="str">
        <f t="shared" si="19"/>
        <v/>
      </c>
    </row>
    <row r="87" spans="1:19" x14ac:dyDescent="0.25">
      <c r="A87" s="206" t="s">
        <v>103</v>
      </c>
      <c r="B87" s="206">
        <v>0</v>
      </c>
      <c r="C87" s="173">
        <v>0</v>
      </c>
      <c r="D87" s="199" t="str">
        <f t="shared" si="10"/>
        <v/>
      </c>
      <c r="E87" s="173">
        <v>288</v>
      </c>
      <c r="F87" s="173">
        <v>241</v>
      </c>
      <c r="G87" s="199">
        <f t="shared" si="11"/>
        <v>0.83680555555555558</v>
      </c>
      <c r="H87" s="199">
        <f t="shared" si="12"/>
        <v>-1</v>
      </c>
      <c r="I87" s="199">
        <f t="shared" si="13"/>
        <v>-1</v>
      </c>
      <c r="J87" s="199" t="str">
        <f t="shared" si="14"/>
        <v/>
      </c>
      <c r="K87" s="173">
        <v>432</v>
      </c>
      <c r="L87" s="173">
        <v>373</v>
      </c>
      <c r="M87" s="199">
        <f t="shared" si="15"/>
        <v>0.86342592592592593</v>
      </c>
      <c r="N87" s="173">
        <v>606</v>
      </c>
      <c r="O87" s="173">
        <v>494</v>
      </c>
      <c r="P87" s="199">
        <f t="shared" si="16"/>
        <v>0.81518151815181517</v>
      </c>
      <c r="Q87" s="199">
        <f t="shared" si="17"/>
        <v>-0.28712871287128716</v>
      </c>
      <c r="R87" s="199">
        <f t="shared" si="18"/>
        <v>-0.24493927125506076</v>
      </c>
      <c r="S87" s="199">
        <f t="shared" si="19"/>
        <v>4.8244407774110765E-2</v>
      </c>
    </row>
    <row r="88" spans="1:19" ht="14.25" thickBot="1" x14ac:dyDescent="0.3">
      <c r="A88" s="206" t="s">
        <v>99</v>
      </c>
      <c r="B88" s="206">
        <v>0</v>
      </c>
      <c r="C88" s="173">
        <v>0</v>
      </c>
      <c r="D88" s="199" t="str">
        <f t="shared" si="10"/>
        <v/>
      </c>
      <c r="E88" s="173">
        <v>0</v>
      </c>
      <c r="F88" s="173">
        <v>0</v>
      </c>
      <c r="G88" s="199" t="str">
        <f t="shared" si="11"/>
        <v/>
      </c>
      <c r="H88" s="199" t="str">
        <f t="shared" si="12"/>
        <v/>
      </c>
      <c r="I88" s="199" t="str">
        <f t="shared" si="13"/>
        <v/>
      </c>
      <c r="J88" s="199" t="str">
        <f t="shared" si="14"/>
        <v/>
      </c>
      <c r="K88" s="173">
        <v>144</v>
      </c>
      <c r="L88" s="173">
        <v>26</v>
      </c>
      <c r="M88" s="199">
        <f t="shared" si="15"/>
        <v>0.18055555555555555</v>
      </c>
      <c r="N88" s="173">
        <v>2304</v>
      </c>
      <c r="O88" s="173">
        <v>785</v>
      </c>
      <c r="P88" s="199">
        <f t="shared" si="16"/>
        <v>0.34071180555555558</v>
      </c>
      <c r="Q88" s="199">
        <f t="shared" si="17"/>
        <v>-0.9375</v>
      </c>
      <c r="R88" s="199">
        <f t="shared" si="18"/>
        <v>-0.96687898089171975</v>
      </c>
      <c r="S88" s="199">
        <f t="shared" si="19"/>
        <v>-0.16015625000000003</v>
      </c>
    </row>
    <row r="89" spans="1:19" ht="16.5" thickTop="1" thickBot="1" x14ac:dyDescent="0.3">
      <c r="A89" s="200" t="s">
        <v>131</v>
      </c>
      <c r="B89" s="280">
        <v>37229</v>
      </c>
      <c r="C89" s="201">
        <v>27704</v>
      </c>
      <c r="D89" s="202">
        <f t="shared" si="10"/>
        <v>0.74415106502994977</v>
      </c>
      <c r="E89" s="203">
        <v>32446</v>
      </c>
      <c r="F89" s="201">
        <v>25359</v>
      </c>
      <c r="G89" s="202">
        <f t="shared" si="11"/>
        <v>0.78157554089872405</v>
      </c>
      <c r="H89" s="202">
        <f t="shared" si="12"/>
        <v>0.14741416507427729</v>
      </c>
      <c r="I89" s="202">
        <f t="shared" si="13"/>
        <v>9.2472100634882981E-2</v>
      </c>
      <c r="J89" s="204">
        <f t="shared" si="14"/>
        <v>-3.7424475868774287E-2</v>
      </c>
      <c r="K89" s="205">
        <v>365150</v>
      </c>
      <c r="L89" s="201">
        <v>275162</v>
      </c>
      <c r="M89" s="202">
        <f t="shared" si="15"/>
        <v>0.75355881144735037</v>
      </c>
      <c r="N89" s="203">
        <v>374241</v>
      </c>
      <c r="O89" s="201">
        <v>287822</v>
      </c>
      <c r="P89" s="202">
        <f t="shared" si="16"/>
        <v>0.76908195521067979</v>
      </c>
      <c r="Q89" s="202">
        <f t="shared" si="17"/>
        <v>-2.4291833337341417E-2</v>
      </c>
      <c r="R89" s="202">
        <f t="shared" si="18"/>
        <v>-4.3985518827608705E-2</v>
      </c>
      <c r="S89" s="204">
        <f t="shared" si="19"/>
        <v>-1.5523143763329417E-2</v>
      </c>
    </row>
    <row r="90" spans="1:19" ht="14.25" thickTop="1" x14ac:dyDescent="0.25">
      <c r="A90" s="206" t="s">
        <v>350</v>
      </c>
      <c r="B90" s="206">
        <v>16849</v>
      </c>
      <c r="C90" s="173">
        <v>13494</v>
      </c>
      <c r="D90" s="199">
        <f t="shared" si="10"/>
        <v>0.80087839040892639</v>
      </c>
      <c r="E90" s="173">
        <v>16909</v>
      </c>
      <c r="F90" s="173">
        <v>13526</v>
      </c>
      <c r="G90" s="199">
        <f t="shared" si="11"/>
        <v>0.79992903187651543</v>
      </c>
      <c r="H90" s="199">
        <f t="shared" si="12"/>
        <v>-3.5484061742266926E-3</v>
      </c>
      <c r="I90" s="199">
        <f t="shared" si="13"/>
        <v>-2.3658139878751649E-3</v>
      </c>
      <c r="J90" s="199">
        <f t="shared" si="14"/>
        <v>9.4935853241095991E-4</v>
      </c>
      <c r="K90" s="173">
        <v>189510</v>
      </c>
      <c r="L90" s="173">
        <v>147734</v>
      </c>
      <c r="M90" s="199">
        <f t="shared" si="15"/>
        <v>0.77955780697588517</v>
      </c>
      <c r="N90" s="173">
        <v>149439</v>
      </c>
      <c r="O90" s="173">
        <v>113273</v>
      </c>
      <c r="P90" s="199">
        <f t="shared" si="16"/>
        <v>0.75798820923587551</v>
      </c>
      <c r="Q90" s="199">
        <f t="shared" si="17"/>
        <v>0.26814285427498841</v>
      </c>
      <c r="R90" s="199">
        <f t="shared" si="18"/>
        <v>0.30422960458361659</v>
      </c>
      <c r="S90" s="199">
        <f t="shared" si="19"/>
        <v>2.1569597740009661E-2</v>
      </c>
    </row>
    <row r="91" spans="1:19" x14ac:dyDescent="0.25">
      <c r="A91" s="206" t="s">
        <v>359</v>
      </c>
      <c r="B91" s="206">
        <v>14272</v>
      </c>
      <c r="C91" s="173">
        <v>10256</v>
      </c>
      <c r="D91" s="199">
        <f t="shared" si="10"/>
        <v>0.71860986547085204</v>
      </c>
      <c r="E91" s="173">
        <v>0</v>
      </c>
      <c r="F91" s="173">
        <v>0</v>
      </c>
      <c r="G91" s="199" t="str">
        <f t="shared" si="11"/>
        <v/>
      </c>
      <c r="H91" s="199" t="str">
        <f t="shared" si="12"/>
        <v/>
      </c>
      <c r="I91" s="199" t="str">
        <f t="shared" si="13"/>
        <v/>
      </c>
      <c r="J91" s="199" t="str">
        <f t="shared" si="14"/>
        <v/>
      </c>
      <c r="K91" s="173">
        <v>64138</v>
      </c>
      <c r="L91" s="173">
        <v>49925</v>
      </c>
      <c r="M91" s="199">
        <f t="shared" si="15"/>
        <v>0.77839970064548314</v>
      </c>
      <c r="N91" s="173">
        <v>0</v>
      </c>
      <c r="O91" s="173">
        <v>0</v>
      </c>
      <c r="P91" s="199" t="str">
        <f t="shared" si="16"/>
        <v/>
      </c>
      <c r="Q91" s="199" t="str">
        <f t="shared" si="17"/>
        <v/>
      </c>
      <c r="R91" s="199" t="str">
        <f t="shared" si="18"/>
        <v/>
      </c>
      <c r="S91" s="199" t="str">
        <f t="shared" si="19"/>
        <v/>
      </c>
    </row>
    <row r="92" spans="1:19" x14ac:dyDescent="0.25">
      <c r="A92" s="206" t="s">
        <v>103</v>
      </c>
      <c r="B92" s="206">
        <v>6108</v>
      </c>
      <c r="C92" s="173">
        <v>3954</v>
      </c>
      <c r="D92" s="199">
        <f t="shared" si="10"/>
        <v>0.6473477406679764</v>
      </c>
      <c r="E92" s="173">
        <v>6936</v>
      </c>
      <c r="F92" s="173">
        <v>4906</v>
      </c>
      <c r="G92" s="199">
        <f t="shared" si="11"/>
        <v>0.70732410611303342</v>
      </c>
      <c r="H92" s="199">
        <f t="shared" si="12"/>
        <v>-0.11937716262975784</v>
      </c>
      <c r="I92" s="199">
        <f t="shared" si="13"/>
        <v>-0.1940481043620057</v>
      </c>
      <c r="J92" s="199">
        <f t="shared" si="14"/>
        <v>-5.9976365445057023E-2</v>
      </c>
      <c r="K92" s="173">
        <v>72732</v>
      </c>
      <c r="L92" s="173">
        <v>47627</v>
      </c>
      <c r="M92" s="199">
        <f t="shared" si="15"/>
        <v>0.65482868613540124</v>
      </c>
      <c r="N92" s="173">
        <v>132786</v>
      </c>
      <c r="O92" s="173">
        <v>96248</v>
      </c>
      <c r="P92" s="199">
        <f t="shared" si="16"/>
        <v>0.72483544952028078</v>
      </c>
      <c r="Q92" s="199">
        <f t="shared" si="17"/>
        <v>-0.4522615335954091</v>
      </c>
      <c r="R92" s="199">
        <f t="shared" si="18"/>
        <v>-0.50516374366220596</v>
      </c>
      <c r="S92" s="199">
        <f t="shared" si="19"/>
        <v>-7.0006763384879545E-2</v>
      </c>
    </row>
    <row r="93" spans="1:19" ht="14.25" thickBot="1" x14ac:dyDescent="0.3">
      <c r="A93" s="206" t="s">
        <v>84</v>
      </c>
      <c r="B93" s="206">
        <v>0</v>
      </c>
      <c r="C93" s="173">
        <v>0</v>
      </c>
      <c r="D93" s="199" t="str">
        <f t="shared" si="10"/>
        <v/>
      </c>
      <c r="E93" s="173">
        <v>8601</v>
      </c>
      <c r="F93" s="173">
        <v>6927</v>
      </c>
      <c r="G93" s="199">
        <f t="shared" si="11"/>
        <v>0.80537146843390306</v>
      </c>
      <c r="H93" s="199">
        <f t="shared" si="12"/>
        <v>-1</v>
      </c>
      <c r="I93" s="199">
        <f t="shared" si="13"/>
        <v>-1</v>
      </c>
      <c r="J93" s="199" t="str">
        <f t="shared" si="14"/>
        <v/>
      </c>
      <c r="K93" s="173">
        <v>38770</v>
      </c>
      <c r="L93" s="173">
        <v>29876</v>
      </c>
      <c r="M93" s="199">
        <f t="shared" si="15"/>
        <v>0.77059582151147799</v>
      </c>
      <c r="N93" s="173">
        <v>92016</v>
      </c>
      <c r="O93" s="173">
        <v>78301</v>
      </c>
      <c r="P93" s="199">
        <f t="shared" si="16"/>
        <v>0.85094983481133712</v>
      </c>
      <c r="Q93" s="199">
        <f t="shared" si="17"/>
        <v>-0.57866023300295599</v>
      </c>
      <c r="R93" s="199">
        <f t="shared" si="18"/>
        <v>-0.61844676313201619</v>
      </c>
      <c r="S93" s="199">
        <f t="shared" si="19"/>
        <v>-8.0354013299859139E-2</v>
      </c>
    </row>
    <row r="94" spans="1:19" ht="16.5" thickTop="1" thickBot="1" x14ac:dyDescent="0.3">
      <c r="A94" s="200" t="s">
        <v>130</v>
      </c>
      <c r="B94" s="280">
        <v>36972</v>
      </c>
      <c r="C94" s="201">
        <v>31728</v>
      </c>
      <c r="D94" s="202">
        <f t="shared" si="10"/>
        <v>0.85816293411230116</v>
      </c>
      <c r="E94" s="203">
        <v>32143</v>
      </c>
      <c r="F94" s="201">
        <v>28207</v>
      </c>
      <c r="G94" s="202">
        <f t="shared" si="11"/>
        <v>0.87754721090128485</v>
      </c>
      <c r="H94" s="202">
        <f t="shared" si="12"/>
        <v>0.15023488784494288</v>
      </c>
      <c r="I94" s="202">
        <f t="shared" si="13"/>
        <v>0.12482717056049908</v>
      </c>
      <c r="J94" s="204">
        <f t="shared" si="14"/>
        <v>-1.938427678898369E-2</v>
      </c>
      <c r="K94" s="205">
        <v>384728</v>
      </c>
      <c r="L94" s="201">
        <v>328880</v>
      </c>
      <c r="M94" s="202">
        <f t="shared" si="15"/>
        <v>0.85483770352040922</v>
      </c>
      <c r="N94" s="203">
        <v>264190</v>
      </c>
      <c r="O94" s="201">
        <v>224853</v>
      </c>
      <c r="P94" s="202">
        <f t="shared" si="16"/>
        <v>0.85110337257276958</v>
      </c>
      <c r="Q94" s="202">
        <f t="shared" si="17"/>
        <v>0.45625496801544352</v>
      </c>
      <c r="R94" s="202">
        <f t="shared" si="18"/>
        <v>0.46264448328463481</v>
      </c>
      <c r="S94" s="204">
        <f t="shared" si="19"/>
        <v>3.7343309476396414E-3</v>
      </c>
    </row>
    <row r="95" spans="1:19" ht="14.25" thickTop="1" x14ac:dyDescent="0.25">
      <c r="A95" s="206" t="s">
        <v>98</v>
      </c>
      <c r="B95" s="206">
        <v>14240</v>
      </c>
      <c r="C95" s="173">
        <v>11737</v>
      </c>
      <c r="D95" s="199">
        <f t="shared" si="10"/>
        <v>0.82422752808988764</v>
      </c>
      <c r="E95" s="173">
        <v>0</v>
      </c>
      <c r="F95" s="173">
        <v>0</v>
      </c>
      <c r="G95" s="199" t="str">
        <f t="shared" si="11"/>
        <v/>
      </c>
      <c r="H95" s="199" t="str">
        <f t="shared" si="12"/>
        <v/>
      </c>
      <c r="I95" s="199" t="str">
        <f t="shared" si="13"/>
        <v/>
      </c>
      <c r="J95" s="199" t="str">
        <f t="shared" si="14"/>
        <v/>
      </c>
      <c r="K95" s="173">
        <v>71164</v>
      </c>
      <c r="L95" s="173">
        <v>58629</v>
      </c>
      <c r="M95" s="199">
        <f t="shared" si="15"/>
        <v>0.82385756843347757</v>
      </c>
      <c r="N95" s="173">
        <v>1800</v>
      </c>
      <c r="O95" s="173">
        <v>1414</v>
      </c>
      <c r="P95" s="199">
        <f t="shared" si="16"/>
        <v>0.78555555555555556</v>
      </c>
      <c r="Q95" s="199">
        <f t="shared" si="17"/>
        <v>38.535555555555554</v>
      </c>
      <c r="R95" s="199">
        <f t="shared" si="18"/>
        <v>40.46322489391796</v>
      </c>
      <c r="S95" s="199">
        <f t="shared" si="19"/>
        <v>3.8302012877922009E-2</v>
      </c>
    </row>
    <row r="96" spans="1:19" x14ac:dyDescent="0.25">
      <c r="A96" s="206" t="s">
        <v>84</v>
      </c>
      <c r="B96" s="206">
        <v>13672</v>
      </c>
      <c r="C96" s="173">
        <v>12227</v>
      </c>
      <c r="D96" s="199">
        <f t="shared" si="10"/>
        <v>0.89430953774136923</v>
      </c>
      <c r="E96" s="173">
        <v>23749</v>
      </c>
      <c r="F96" s="173">
        <v>20765</v>
      </c>
      <c r="G96" s="199">
        <f t="shared" si="11"/>
        <v>0.87435260432018191</v>
      </c>
      <c r="H96" s="199">
        <f t="shared" si="12"/>
        <v>-0.42431260263590043</v>
      </c>
      <c r="I96" s="199">
        <f t="shared" si="13"/>
        <v>-0.41117264627979777</v>
      </c>
      <c r="J96" s="199">
        <f t="shared" si="14"/>
        <v>1.9956933421187317E-2</v>
      </c>
      <c r="K96" s="173">
        <v>217036</v>
      </c>
      <c r="L96" s="173">
        <v>190662</v>
      </c>
      <c r="M96" s="199">
        <f t="shared" si="15"/>
        <v>0.87848098932895924</v>
      </c>
      <c r="N96" s="173">
        <v>195202</v>
      </c>
      <c r="O96" s="173">
        <v>168420</v>
      </c>
      <c r="P96" s="199">
        <f t="shared" si="16"/>
        <v>0.86279853690023667</v>
      </c>
      <c r="Q96" s="199">
        <f t="shared" si="17"/>
        <v>0.11185336215817454</v>
      </c>
      <c r="R96" s="199">
        <f t="shared" si="18"/>
        <v>0.13206270039187751</v>
      </c>
      <c r="S96" s="199">
        <f t="shared" si="19"/>
        <v>1.5682452428722571E-2</v>
      </c>
    </row>
    <row r="97" spans="1:19" ht="14.25" thickBot="1" x14ac:dyDescent="0.3">
      <c r="A97" s="206" t="s">
        <v>103</v>
      </c>
      <c r="B97" s="206">
        <v>9060</v>
      </c>
      <c r="C97" s="173">
        <v>7764</v>
      </c>
      <c r="D97" s="199">
        <f t="shared" si="10"/>
        <v>0.85695364238410598</v>
      </c>
      <c r="E97" s="173">
        <v>8394</v>
      </c>
      <c r="F97" s="173">
        <v>7442</v>
      </c>
      <c r="G97" s="199">
        <f t="shared" si="11"/>
        <v>0.88658565642125331</v>
      </c>
      <c r="H97" s="199">
        <f t="shared" si="12"/>
        <v>7.9342387419585325E-2</v>
      </c>
      <c r="I97" s="199">
        <f t="shared" si="13"/>
        <v>4.326793872614898E-2</v>
      </c>
      <c r="J97" s="199">
        <f t="shared" si="14"/>
        <v>-2.9632014037147325E-2</v>
      </c>
      <c r="K97" s="173">
        <v>96528</v>
      </c>
      <c r="L97" s="173">
        <v>79589</v>
      </c>
      <c r="M97" s="199">
        <f t="shared" si="15"/>
        <v>0.8245172385214653</v>
      </c>
      <c r="N97" s="173">
        <v>67188</v>
      </c>
      <c r="O97" s="173">
        <v>55019</v>
      </c>
      <c r="P97" s="199">
        <f t="shared" si="16"/>
        <v>0.81888134785973687</v>
      </c>
      <c r="Q97" s="199">
        <f t="shared" si="17"/>
        <v>0.4366851223432755</v>
      </c>
      <c r="R97" s="199">
        <f t="shared" si="18"/>
        <v>0.44657300205383588</v>
      </c>
      <c r="S97" s="199">
        <f t="shared" si="19"/>
        <v>5.6358906617284266E-3</v>
      </c>
    </row>
    <row r="98" spans="1:19" ht="16.5" thickTop="1" thickBot="1" x14ac:dyDescent="0.3">
      <c r="A98" s="200" t="s">
        <v>129</v>
      </c>
      <c r="B98" s="280">
        <v>33676</v>
      </c>
      <c r="C98" s="201">
        <v>26648</v>
      </c>
      <c r="D98" s="202">
        <f t="shared" si="10"/>
        <v>0.79130538068654233</v>
      </c>
      <c r="E98" s="203">
        <v>25941</v>
      </c>
      <c r="F98" s="201">
        <v>20983</v>
      </c>
      <c r="G98" s="202">
        <f t="shared" si="11"/>
        <v>0.80887398326972748</v>
      </c>
      <c r="H98" s="202">
        <f t="shared" si="12"/>
        <v>0.29817663158706287</v>
      </c>
      <c r="I98" s="202">
        <f t="shared" si="13"/>
        <v>0.26998046037268275</v>
      </c>
      <c r="J98" s="204">
        <f t="shared" si="14"/>
        <v>-1.7568602583185156E-2</v>
      </c>
      <c r="K98" s="205">
        <v>359850</v>
      </c>
      <c r="L98" s="201">
        <v>277777</v>
      </c>
      <c r="M98" s="202">
        <f t="shared" si="15"/>
        <v>0.77192441294984027</v>
      </c>
      <c r="N98" s="203">
        <v>307000</v>
      </c>
      <c r="O98" s="201">
        <v>246070</v>
      </c>
      <c r="P98" s="202">
        <f t="shared" si="16"/>
        <v>0.80153094462540719</v>
      </c>
      <c r="Q98" s="202">
        <f t="shared" si="17"/>
        <v>0.17214983713355059</v>
      </c>
      <c r="R98" s="202">
        <f t="shared" si="18"/>
        <v>0.12885357825009147</v>
      </c>
      <c r="S98" s="204">
        <f t="shared" si="19"/>
        <v>-2.9606531675566927E-2</v>
      </c>
    </row>
    <row r="99" spans="1:19" ht="14.25" thickTop="1" x14ac:dyDescent="0.25">
      <c r="A99" s="206" t="s">
        <v>359</v>
      </c>
      <c r="B99" s="206">
        <v>18263</v>
      </c>
      <c r="C99" s="173">
        <v>15264</v>
      </c>
      <c r="D99" s="199">
        <f t="shared" si="10"/>
        <v>0.83578820566172041</v>
      </c>
      <c r="E99" s="173">
        <v>0</v>
      </c>
      <c r="F99" s="173">
        <v>0</v>
      </c>
      <c r="G99" s="199" t="str">
        <f t="shared" si="11"/>
        <v/>
      </c>
      <c r="H99" s="199" t="str">
        <f t="shared" si="12"/>
        <v/>
      </c>
      <c r="I99" s="199" t="str">
        <f t="shared" si="13"/>
        <v/>
      </c>
      <c r="J99" s="199" t="str">
        <f t="shared" si="14"/>
        <v/>
      </c>
      <c r="K99" s="173">
        <v>72301</v>
      </c>
      <c r="L99" s="173">
        <v>60422</v>
      </c>
      <c r="M99" s="199">
        <f t="shared" si="15"/>
        <v>0.83570075102695673</v>
      </c>
      <c r="N99" s="173">
        <v>0</v>
      </c>
      <c r="O99" s="173">
        <v>0</v>
      </c>
      <c r="P99" s="199" t="str">
        <f t="shared" si="16"/>
        <v/>
      </c>
      <c r="Q99" s="199" t="str">
        <f t="shared" si="17"/>
        <v/>
      </c>
      <c r="R99" s="199" t="str">
        <f t="shared" si="18"/>
        <v/>
      </c>
      <c r="S99" s="199" t="str">
        <f t="shared" si="19"/>
        <v/>
      </c>
    </row>
    <row r="100" spans="1:19" x14ac:dyDescent="0.25">
      <c r="A100" s="206" t="s">
        <v>350</v>
      </c>
      <c r="B100" s="206">
        <v>15413</v>
      </c>
      <c r="C100" s="173">
        <v>11384</v>
      </c>
      <c r="D100" s="199">
        <f t="shared" si="10"/>
        <v>0.73859728800363333</v>
      </c>
      <c r="E100" s="173">
        <v>10622</v>
      </c>
      <c r="F100" s="173">
        <v>8502</v>
      </c>
      <c r="G100" s="199">
        <f t="shared" si="11"/>
        <v>0.80041423460741856</v>
      </c>
      <c r="H100" s="199">
        <f t="shared" si="12"/>
        <v>0.4510450009414424</v>
      </c>
      <c r="I100" s="199">
        <f t="shared" si="13"/>
        <v>0.33897906374970588</v>
      </c>
      <c r="J100" s="199">
        <f t="shared" si="14"/>
        <v>-6.1816946603785228E-2</v>
      </c>
      <c r="K100" s="173">
        <v>165550</v>
      </c>
      <c r="L100" s="173">
        <v>124331</v>
      </c>
      <c r="M100" s="199">
        <f t="shared" si="15"/>
        <v>0.75101781938991241</v>
      </c>
      <c r="N100" s="173">
        <v>112875</v>
      </c>
      <c r="O100" s="173">
        <v>81468</v>
      </c>
      <c r="P100" s="199">
        <f t="shared" si="16"/>
        <v>0.7217541528239203</v>
      </c>
      <c r="Q100" s="199">
        <f t="shared" si="17"/>
        <v>0.46666666666666656</v>
      </c>
      <c r="R100" s="199">
        <f t="shared" si="18"/>
        <v>0.52613296018068434</v>
      </c>
      <c r="S100" s="199">
        <f t="shared" si="19"/>
        <v>2.9263666565992108E-2</v>
      </c>
    </row>
    <row r="101" spans="1:19" ht="14.25" thickBot="1" x14ac:dyDescent="0.3">
      <c r="A101" s="206" t="s">
        <v>84</v>
      </c>
      <c r="B101" s="206">
        <v>0</v>
      </c>
      <c r="C101" s="173">
        <v>0</v>
      </c>
      <c r="D101" s="199" t="str">
        <f t="shared" si="10"/>
        <v/>
      </c>
      <c r="E101" s="173">
        <v>15319</v>
      </c>
      <c r="F101" s="173">
        <v>12481</v>
      </c>
      <c r="G101" s="199">
        <f t="shared" si="11"/>
        <v>0.81473986552647037</v>
      </c>
      <c r="H101" s="199">
        <f t="shared" si="12"/>
        <v>-1</v>
      </c>
      <c r="I101" s="199">
        <f t="shared" si="13"/>
        <v>-1</v>
      </c>
      <c r="J101" s="199" t="str">
        <f t="shared" si="14"/>
        <v/>
      </c>
      <c r="K101" s="173">
        <v>121999</v>
      </c>
      <c r="L101" s="173">
        <v>93024</v>
      </c>
      <c r="M101" s="199">
        <f t="shared" si="15"/>
        <v>0.76249805326273168</v>
      </c>
      <c r="N101" s="173">
        <v>194125</v>
      </c>
      <c r="O101" s="173">
        <v>164602</v>
      </c>
      <c r="P101" s="199">
        <f t="shared" si="16"/>
        <v>0.84791757887958785</v>
      </c>
      <c r="Q101" s="199">
        <f t="shared" si="17"/>
        <v>-0.37154410817772054</v>
      </c>
      <c r="R101" s="199">
        <f t="shared" si="18"/>
        <v>-0.43485498353604457</v>
      </c>
      <c r="S101" s="199">
        <f t="shared" si="19"/>
        <v>-8.5419525616856173E-2</v>
      </c>
    </row>
    <row r="102" spans="1:19" ht="16.5" thickTop="1" thickBot="1" x14ac:dyDescent="0.3">
      <c r="A102" s="200" t="s">
        <v>127</v>
      </c>
      <c r="B102" s="280">
        <v>32020</v>
      </c>
      <c r="C102" s="201">
        <v>25324</v>
      </c>
      <c r="D102" s="202">
        <f t="shared" si="10"/>
        <v>0.79088069956277329</v>
      </c>
      <c r="E102" s="203">
        <v>8898</v>
      </c>
      <c r="F102" s="201">
        <v>6483</v>
      </c>
      <c r="G102" s="202">
        <f t="shared" si="11"/>
        <v>0.72859069453809844</v>
      </c>
      <c r="H102" s="202">
        <f t="shared" si="12"/>
        <v>2.5985614744886489</v>
      </c>
      <c r="I102" s="202">
        <f t="shared" si="13"/>
        <v>2.9062162579052906</v>
      </c>
      <c r="J102" s="204">
        <f t="shared" si="14"/>
        <v>6.2290005024674855E-2</v>
      </c>
      <c r="K102" s="205">
        <v>371518</v>
      </c>
      <c r="L102" s="201">
        <v>321889</v>
      </c>
      <c r="M102" s="202">
        <f t="shared" si="15"/>
        <v>0.86641562454578247</v>
      </c>
      <c r="N102" s="203">
        <v>92541</v>
      </c>
      <c r="O102" s="201">
        <v>70377</v>
      </c>
      <c r="P102" s="202">
        <f t="shared" si="16"/>
        <v>0.76049534800790997</v>
      </c>
      <c r="Q102" s="202">
        <f t="shared" si="17"/>
        <v>3.0146313525896629</v>
      </c>
      <c r="R102" s="202">
        <f t="shared" si="18"/>
        <v>3.5737812069284001</v>
      </c>
      <c r="S102" s="204">
        <f t="shared" si="19"/>
        <v>0.1059202765378725</v>
      </c>
    </row>
    <row r="103" spans="1:19" ht="14.25" thickTop="1" x14ac:dyDescent="0.25">
      <c r="A103" s="206" t="s">
        <v>350</v>
      </c>
      <c r="B103" s="206">
        <v>18300</v>
      </c>
      <c r="C103" s="173">
        <v>14216</v>
      </c>
      <c r="D103" s="199">
        <f t="shared" si="10"/>
        <v>0.77683060109289614</v>
      </c>
      <c r="E103" s="173">
        <v>0</v>
      </c>
      <c r="F103" s="173">
        <v>0</v>
      </c>
      <c r="G103" s="199" t="str">
        <f t="shared" si="11"/>
        <v/>
      </c>
      <c r="H103" s="199" t="str">
        <f t="shared" si="12"/>
        <v/>
      </c>
      <c r="I103" s="199" t="str">
        <f t="shared" si="13"/>
        <v/>
      </c>
      <c r="J103" s="199" t="str">
        <f t="shared" si="14"/>
        <v/>
      </c>
      <c r="K103" s="173">
        <v>220004</v>
      </c>
      <c r="L103" s="173">
        <v>193472</v>
      </c>
      <c r="M103" s="199">
        <f t="shared" si="15"/>
        <v>0.87940219268740571</v>
      </c>
      <c r="N103" s="173">
        <v>1230</v>
      </c>
      <c r="O103" s="173">
        <v>743</v>
      </c>
      <c r="P103" s="199">
        <f t="shared" si="16"/>
        <v>0.60406504065040656</v>
      </c>
      <c r="Q103" s="199">
        <f t="shared" si="17"/>
        <v>177.86504065040651</v>
      </c>
      <c r="R103" s="199">
        <f t="shared" si="18"/>
        <v>259.39300134589502</v>
      </c>
      <c r="S103" s="199">
        <f t="shared" si="19"/>
        <v>0.27533715203699916</v>
      </c>
    </row>
    <row r="104" spans="1:19" x14ac:dyDescent="0.25">
      <c r="A104" s="206" t="s">
        <v>359</v>
      </c>
      <c r="B104" s="206">
        <v>13324</v>
      </c>
      <c r="C104" s="173">
        <v>10822</v>
      </c>
      <c r="D104" s="199">
        <f t="shared" si="10"/>
        <v>0.812218552987091</v>
      </c>
      <c r="E104" s="173">
        <v>0</v>
      </c>
      <c r="F104" s="173">
        <v>0</v>
      </c>
      <c r="G104" s="199" t="str">
        <f t="shared" si="11"/>
        <v/>
      </c>
      <c r="H104" s="199" t="str">
        <f t="shared" si="12"/>
        <v/>
      </c>
      <c r="I104" s="199" t="str">
        <f t="shared" si="13"/>
        <v/>
      </c>
      <c r="J104" s="199" t="str">
        <f t="shared" si="14"/>
        <v/>
      </c>
      <c r="K104" s="173">
        <v>90415</v>
      </c>
      <c r="L104" s="173">
        <v>76795</v>
      </c>
      <c r="M104" s="199">
        <f t="shared" si="15"/>
        <v>0.8493612785489133</v>
      </c>
      <c r="N104" s="173">
        <v>0</v>
      </c>
      <c r="O104" s="173">
        <v>0</v>
      </c>
      <c r="P104" s="199" t="str">
        <f t="shared" si="16"/>
        <v/>
      </c>
      <c r="Q104" s="199" t="str">
        <f t="shared" si="17"/>
        <v/>
      </c>
      <c r="R104" s="199" t="str">
        <f t="shared" si="18"/>
        <v/>
      </c>
      <c r="S104" s="199" t="str">
        <f t="shared" si="19"/>
        <v/>
      </c>
    </row>
    <row r="105" spans="1:19" x14ac:dyDescent="0.25">
      <c r="A105" s="206" t="s">
        <v>84</v>
      </c>
      <c r="B105" s="206">
        <v>200</v>
      </c>
      <c r="C105" s="173">
        <v>171</v>
      </c>
      <c r="D105" s="199">
        <f t="shared" si="10"/>
        <v>0.85499999999999998</v>
      </c>
      <c r="E105" s="173">
        <v>8898</v>
      </c>
      <c r="F105" s="173">
        <v>6483</v>
      </c>
      <c r="G105" s="199">
        <f t="shared" si="11"/>
        <v>0.72859069453809844</v>
      </c>
      <c r="H105" s="199">
        <f t="shared" si="12"/>
        <v>-0.97752303888514269</v>
      </c>
      <c r="I105" s="199">
        <f t="shared" si="13"/>
        <v>-0.97362332253586303</v>
      </c>
      <c r="J105" s="199">
        <f t="shared" si="14"/>
        <v>0.12640930546190154</v>
      </c>
      <c r="K105" s="173">
        <v>43548</v>
      </c>
      <c r="L105" s="173">
        <v>36356</v>
      </c>
      <c r="M105" s="199">
        <f t="shared" si="15"/>
        <v>0.8348489023606136</v>
      </c>
      <c r="N105" s="173">
        <v>90103</v>
      </c>
      <c r="O105" s="173">
        <v>68842</v>
      </c>
      <c r="P105" s="199">
        <f t="shared" si="16"/>
        <v>0.76403671353894986</v>
      </c>
      <c r="Q105" s="199">
        <f t="shared" si="17"/>
        <v>-0.51668645883044961</v>
      </c>
      <c r="R105" s="199">
        <f t="shared" si="18"/>
        <v>-0.47189215885651203</v>
      </c>
      <c r="S105" s="199">
        <f t="shared" si="19"/>
        <v>7.0812188821663735E-2</v>
      </c>
    </row>
    <row r="106" spans="1:19" x14ac:dyDescent="0.25">
      <c r="A106" s="206" t="s">
        <v>351</v>
      </c>
      <c r="B106" s="206">
        <v>196</v>
      </c>
      <c r="C106" s="173">
        <v>115</v>
      </c>
      <c r="D106" s="199">
        <f t="shared" si="10"/>
        <v>0.58673469387755106</v>
      </c>
      <c r="E106" s="173">
        <v>0</v>
      </c>
      <c r="F106" s="173">
        <v>0</v>
      </c>
      <c r="G106" s="199" t="str">
        <f t="shared" si="11"/>
        <v/>
      </c>
      <c r="H106" s="199" t="str">
        <f t="shared" si="12"/>
        <v/>
      </c>
      <c r="I106" s="199" t="str">
        <f t="shared" si="13"/>
        <v/>
      </c>
      <c r="J106" s="199" t="str">
        <f t="shared" si="14"/>
        <v/>
      </c>
      <c r="K106" s="173">
        <v>11907</v>
      </c>
      <c r="L106" s="173">
        <v>10872</v>
      </c>
      <c r="M106" s="199">
        <f t="shared" si="15"/>
        <v>0.91307634164777018</v>
      </c>
      <c r="N106" s="173">
        <v>1208</v>
      </c>
      <c r="O106" s="173">
        <v>792</v>
      </c>
      <c r="P106" s="199">
        <f t="shared" si="16"/>
        <v>0.6556291390728477</v>
      </c>
      <c r="Q106" s="199">
        <f t="shared" si="17"/>
        <v>8.8567880794701992</v>
      </c>
      <c r="R106" s="199">
        <f t="shared" si="18"/>
        <v>12.727272727272727</v>
      </c>
      <c r="S106" s="199">
        <f t="shared" si="19"/>
        <v>0.25744720257492248</v>
      </c>
    </row>
    <row r="107" spans="1:19" ht="14.25" thickBot="1" x14ac:dyDescent="0.3">
      <c r="A107" s="206" t="s">
        <v>85</v>
      </c>
      <c r="B107" s="206">
        <v>0</v>
      </c>
      <c r="C107" s="173">
        <v>0</v>
      </c>
      <c r="D107" s="199" t="str">
        <f t="shared" si="10"/>
        <v/>
      </c>
      <c r="E107" s="173">
        <v>0</v>
      </c>
      <c r="F107" s="173">
        <v>0</v>
      </c>
      <c r="G107" s="199" t="str">
        <f t="shared" si="11"/>
        <v/>
      </c>
      <c r="H107" s="199" t="str">
        <f t="shared" si="12"/>
        <v/>
      </c>
      <c r="I107" s="199" t="str">
        <f t="shared" si="13"/>
        <v/>
      </c>
      <c r="J107" s="199" t="str">
        <f t="shared" si="14"/>
        <v/>
      </c>
      <c r="K107" s="173">
        <v>5644</v>
      </c>
      <c r="L107" s="173">
        <v>4394</v>
      </c>
      <c r="M107" s="199">
        <f t="shared" si="15"/>
        <v>0.7785258681785967</v>
      </c>
      <c r="N107" s="173">
        <v>0</v>
      </c>
      <c r="O107" s="173">
        <v>0</v>
      </c>
      <c r="P107" s="199" t="str">
        <f t="shared" si="16"/>
        <v/>
      </c>
      <c r="Q107" s="199" t="str">
        <f t="shared" si="17"/>
        <v/>
      </c>
      <c r="R107" s="199" t="str">
        <f t="shared" si="18"/>
        <v/>
      </c>
      <c r="S107" s="199" t="str">
        <f t="shared" si="19"/>
        <v/>
      </c>
    </row>
    <row r="108" spans="1:19" ht="16.5" thickTop="1" thickBot="1" x14ac:dyDescent="0.3">
      <c r="A108" s="200" t="s">
        <v>133</v>
      </c>
      <c r="B108" s="280">
        <v>31388</v>
      </c>
      <c r="C108" s="201">
        <v>26570</v>
      </c>
      <c r="D108" s="202">
        <f t="shared" si="10"/>
        <v>0.84650184783993887</v>
      </c>
      <c r="E108" s="203">
        <v>37727</v>
      </c>
      <c r="F108" s="201">
        <v>26943</v>
      </c>
      <c r="G108" s="202">
        <f t="shared" si="11"/>
        <v>0.71415696980942034</v>
      </c>
      <c r="H108" s="202">
        <f t="shared" si="12"/>
        <v>-0.16802290137037135</v>
      </c>
      <c r="I108" s="202">
        <f t="shared" si="13"/>
        <v>-1.3844041123854067E-2</v>
      </c>
      <c r="J108" s="204">
        <f t="shared" si="14"/>
        <v>0.13234487803051853</v>
      </c>
      <c r="K108" s="205">
        <v>348212</v>
      </c>
      <c r="L108" s="201">
        <v>298178</v>
      </c>
      <c r="M108" s="202">
        <f t="shared" si="15"/>
        <v>0.8563116721996944</v>
      </c>
      <c r="N108" s="203">
        <v>312670</v>
      </c>
      <c r="O108" s="201">
        <v>254742</v>
      </c>
      <c r="P108" s="202">
        <f t="shared" si="16"/>
        <v>0.81473118623468832</v>
      </c>
      <c r="Q108" s="202">
        <f t="shared" si="17"/>
        <v>0.11367256212620336</v>
      </c>
      <c r="R108" s="202">
        <f t="shared" si="18"/>
        <v>0.17050977066993278</v>
      </c>
      <c r="S108" s="204">
        <f t="shared" si="19"/>
        <v>4.1580485965006075E-2</v>
      </c>
    </row>
    <row r="109" spans="1:19" ht="14.25" thickTop="1" x14ac:dyDescent="0.25">
      <c r="A109" s="206" t="s">
        <v>103</v>
      </c>
      <c r="B109" s="206">
        <v>22254</v>
      </c>
      <c r="C109" s="173">
        <v>18678</v>
      </c>
      <c r="D109" s="199">
        <f t="shared" si="10"/>
        <v>0.83930978700458347</v>
      </c>
      <c r="E109" s="173">
        <v>20838</v>
      </c>
      <c r="F109" s="173">
        <v>15579</v>
      </c>
      <c r="G109" s="199">
        <f t="shared" si="11"/>
        <v>0.7476245321048085</v>
      </c>
      <c r="H109" s="199">
        <f t="shared" si="12"/>
        <v>6.7952778577598627E-2</v>
      </c>
      <c r="I109" s="199">
        <f t="shared" si="13"/>
        <v>0.19892162526477941</v>
      </c>
      <c r="J109" s="199">
        <f t="shared" si="14"/>
        <v>9.1685254899774971E-2</v>
      </c>
      <c r="K109" s="173">
        <v>228222</v>
      </c>
      <c r="L109" s="173">
        <v>195597</v>
      </c>
      <c r="M109" s="199">
        <f t="shared" si="15"/>
        <v>0.85704708573231325</v>
      </c>
      <c r="N109" s="173">
        <v>208212</v>
      </c>
      <c r="O109" s="173">
        <v>171888</v>
      </c>
      <c r="P109" s="199">
        <f t="shared" si="16"/>
        <v>0.82554319635755868</v>
      </c>
      <c r="Q109" s="199">
        <f t="shared" si="17"/>
        <v>9.6103970952682749E-2</v>
      </c>
      <c r="R109" s="199">
        <f t="shared" si="18"/>
        <v>0.13793283998882999</v>
      </c>
      <c r="S109" s="199">
        <f t="shared" si="19"/>
        <v>3.1503889374754568E-2</v>
      </c>
    </row>
    <row r="110" spans="1:19" x14ac:dyDescent="0.25">
      <c r="A110" s="206" t="s">
        <v>84</v>
      </c>
      <c r="B110" s="206">
        <v>5442</v>
      </c>
      <c r="C110" s="173">
        <v>4856</v>
      </c>
      <c r="D110" s="199">
        <f t="shared" si="10"/>
        <v>0.89231900036751199</v>
      </c>
      <c r="E110" s="173">
        <v>13197</v>
      </c>
      <c r="F110" s="173">
        <v>8579</v>
      </c>
      <c r="G110" s="199">
        <f t="shared" si="11"/>
        <v>0.65007198605743732</v>
      </c>
      <c r="H110" s="199">
        <f t="shared" si="12"/>
        <v>-0.58763355308024545</v>
      </c>
      <c r="I110" s="199">
        <f t="shared" si="13"/>
        <v>-0.43396666278120988</v>
      </c>
      <c r="J110" s="199">
        <f t="shared" si="14"/>
        <v>0.24224701431007467</v>
      </c>
      <c r="K110" s="173">
        <v>66138</v>
      </c>
      <c r="L110" s="173">
        <v>56722</v>
      </c>
      <c r="M110" s="199">
        <f t="shared" si="15"/>
        <v>0.85763101394054853</v>
      </c>
      <c r="N110" s="173">
        <v>46664</v>
      </c>
      <c r="O110" s="173">
        <v>35667</v>
      </c>
      <c r="P110" s="199">
        <f t="shared" si="16"/>
        <v>0.7643365335162009</v>
      </c>
      <c r="Q110" s="199">
        <f t="shared" si="17"/>
        <v>0.41732384707697578</v>
      </c>
      <c r="R110" s="199">
        <f t="shared" si="18"/>
        <v>0.59032158577957206</v>
      </c>
      <c r="S110" s="199">
        <f t="shared" si="19"/>
        <v>9.3294480424347626E-2</v>
      </c>
    </row>
    <row r="111" spans="1:19" ht="14.25" thickBot="1" x14ac:dyDescent="0.3">
      <c r="A111" s="206" t="s">
        <v>85</v>
      </c>
      <c r="B111" s="206">
        <v>3692</v>
      </c>
      <c r="C111" s="173">
        <v>3036</v>
      </c>
      <c r="D111" s="199">
        <f t="shared" si="10"/>
        <v>0.8223185265438786</v>
      </c>
      <c r="E111" s="173">
        <v>3692</v>
      </c>
      <c r="F111" s="173">
        <v>2785</v>
      </c>
      <c r="G111" s="199">
        <f t="shared" si="11"/>
        <v>0.75433369447453957</v>
      </c>
      <c r="H111" s="199">
        <f t="shared" si="12"/>
        <v>0</v>
      </c>
      <c r="I111" s="199">
        <f t="shared" si="13"/>
        <v>9.012567324955123E-2</v>
      </c>
      <c r="J111" s="199">
        <f t="shared" si="14"/>
        <v>6.798483206933903E-2</v>
      </c>
      <c r="K111" s="173">
        <v>53852</v>
      </c>
      <c r="L111" s="173">
        <v>45859</v>
      </c>
      <c r="M111" s="199">
        <f t="shared" si="15"/>
        <v>0.85157468617692933</v>
      </c>
      <c r="N111" s="173">
        <v>57794</v>
      </c>
      <c r="O111" s="173">
        <v>47187</v>
      </c>
      <c r="P111" s="199">
        <f t="shared" si="16"/>
        <v>0.81646883759559818</v>
      </c>
      <c r="Q111" s="199">
        <f t="shared" si="17"/>
        <v>-6.8207772433124592E-2</v>
      </c>
      <c r="R111" s="199">
        <f t="shared" si="18"/>
        <v>-2.814334456524048E-2</v>
      </c>
      <c r="S111" s="199">
        <f t="shared" si="19"/>
        <v>3.5105848581331145E-2</v>
      </c>
    </row>
    <row r="112" spans="1:19" ht="16.5" thickTop="1" thickBot="1" x14ac:dyDescent="0.3">
      <c r="A112" s="200" t="s">
        <v>132</v>
      </c>
      <c r="B112" s="280">
        <v>30047</v>
      </c>
      <c r="C112" s="201">
        <v>24474</v>
      </c>
      <c r="D112" s="202">
        <f t="shared" si="10"/>
        <v>0.81452391253702527</v>
      </c>
      <c r="E112" s="203">
        <v>27821</v>
      </c>
      <c r="F112" s="201">
        <v>24103</v>
      </c>
      <c r="G112" s="202">
        <f t="shared" si="11"/>
        <v>0.86635994392724924</v>
      </c>
      <c r="H112" s="202">
        <f t="shared" si="12"/>
        <v>8.0011502102728116E-2</v>
      </c>
      <c r="I112" s="202">
        <f t="shared" si="13"/>
        <v>1.5392274820561713E-2</v>
      </c>
      <c r="J112" s="204">
        <f t="shared" si="14"/>
        <v>-5.1836031390223969E-2</v>
      </c>
      <c r="K112" s="205">
        <v>327636</v>
      </c>
      <c r="L112" s="201">
        <v>275007</v>
      </c>
      <c r="M112" s="202">
        <f t="shared" si="15"/>
        <v>0.83936746877632495</v>
      </c>
      <c r="N112" s="203">
        <v>273752</v>
      </c>
      <c r="O112" s="201">
        <v>236716</v>
      </c>
      <c r="P112" s="202">
        <f t="shared" si="16"/>
        <v>0.8647096642216312</v>
      </c>
      <c r="Q112" s="202">
        <f t="shared" si="17"/>
        <v>0.19683509161576906</v>
      </c>
      <c r="R112" s="202">
        <f t="shared" si="18"/>
        <v>0.16175923891921129</v>
      </c>
      <c r="S112" s="204">
        <f t="shared" si="19"/>
        <v>-2.5342195445306248E-2</v>
      </c>
    </row>
    <row r="113" spans="1:19" ht="14.25" thickTop="1" x14ac:dyDescent="0.25">
      <c r="A113" s="206" t="s">
        <v>103</v>
      </c>
      <c r="B113" s="206">
        <v>18415</v>
      </c>
      <c r="C113" s="173">
        <v>14993</v>
      </c>
      <c r="D113" s="199">
        <f t="shared" si="10"/>
        <v>0.81417322834645667</v>
      </c>
      <c r="E113" s="173">
        <v>16573</v>
      </c>
      <c r="F113" s="173">
        <v>13924</v>
      </c>
      <c r="G113" s="199">
        <f t="shared" si="11"/>
        <v>0.84016170880347552</v>
      </c>
      <c r="H113" s="199">
        <f t="shared" si="12"/>
        <v>0.1111446328365413</v>
      </c>
      <c r="I113" s="199">
        <f t="shared" si="13"/>
        <v>7.6773915541511029E-2</v>
      </c>
      <c r="J113" s="199">
        <f t="shared" si="14"/>
        <v>-2.5988480457018848E-2</v>
      </c>
      <c r="K113" s="173">
        <v>195708</v>
      </c>
      <c r="L113" s="173">
        <v>161107</v>
      </c>
      <c r="M113" s="199">
        <f t="shared" si="15"/>
        <v>0.82320089112351058</v>
      </c>
      <c r="N113" s="173">
        <v>153619</v>
      </c>
      <c r="O113" s="173">
        <v>129627</v>
      </c>
      <c r="P113" s="199">
        <f t="shared" si="16"/>
        <v>0.84382140230049674</v>
      </c>
      <c r="Q113" s="199">
        <f t="shared" si="17"/>
        <v>0.27398303595258389</v>
      </c>
      <c r="R113" s="199">
        <f t="shared" si="18"/>
        <v>0.2428506406844253</v>
      </c>
      <c r="S113" s="199">
        <f t="shared" si="19"/>
        <v>-2.0620511176986156E-2</v>
      </c>
    </row>
    <row r="114" spans="1:19" x14ac:dyDescent="0.25">
      <c r="A114" s="206" t="s">
        <v>84</v>
      </c>
      <c r="B114" s="206">
        <v>9000</v>
      </c>
      <c r="C114" s="173">
        <v>6953</v>
      </c>
      <c r="D114" s="199">
        <f t="shared" si="10"/>
        <v>0.77255555555555555</v>
      </c>
      <c r="E114" s="173">
        <v>11248</v>
      </c>
      <c r="F114" s="173">
        <v>10179</v>
      </c>
      <c r="G114" s="199">
        <f t="shared" si="11"/>
        <v>0.90496088193456614</v>
      </c>
      <c r="H114" s="199">
        <f t="shared" si="12"/>
        <v>-0.19985775248933146</v>
      </c>
      <c r="I114" s="199">
        <f t="shared" si="13"/>
        <v>-0.31692700658217898</v>
      </c>
      <c r="J114" s="199">
        <f t="shared" si="14"/>
        <v>-0.13240532637901059</v>
      </c>
      <c r="K114" s="173">
        <v>106376</v>
      </c>
      <c r="L114" s="173">
        <v>91806</v>
      </c>
      <c r="M114" s="199">
        <f t="shared" si="15"/>
        <v>0.86303301496578178</v>
      </c>
      <c r="N114" s="173">
        <v>120083</v>
      </c>
      <c r="O114" s="173">
        <v>107059</v>
      </c>
      <c r="P114" s="199">
        <f t="shared" si="16"/>
        <v>0.89154168366879571</v>
      </c>
      <c r="Q114" s="199">
        <f t="shared" si="17"/>
        <v>-0.11414604898278691</v>
      </c>
      <c r="R114" s="199">
        <f t="shared" si="18"/>
        <v>-0.14247284207773281</v>
      </c>
      <c r="S114" s="199">
        <f t="shared" si="19"/>
        <v>-2.850866870301394E-2</v>
      </c>
    </row>
    <row r="115" spans="1:19" x14ac:dyDescent="0.25">
      <c r="A115" s="206" t="s">
        <v>98</v>
      </c>
      <c r="B115" s="206">
        <v>2632</v>
      </c>
      <c r="C115" s="173">
        <v>2528</v>
      </c>
      <c r="D115" s="199">
        <f t="shared" si="10"/>
        <v>0.96048632218844987</v>
      </c>
      <c r="E115" s="173">
        <v>0</v>
      </c>
      <c r="F115" s="173">
        <v>0</v>
      </c>
      <c r="G115" s="199" t="str">
        <f t="shared" si="11"/>
        <v/>
      </c>
      <c r="H115" s="199" t="str">
        <f t="shared" si="12"/>
        <v/>
      </c>
      <c r="I115" s="199" t="str">
        <f t="shared" si="13"/>
        <v/>
      </c>
      <c r="J115" s="199" t="str">
        <f t="shared" si="14"/>
        <v/>
      </c>
      <c r="K115" s="173">
        <v>25552</v>
      </c>
      <c r="L115" s="173">
        <v>22094</v>
      </c>
      <c r="M115" s="199">
        <f t="shared" si="15"/>
        <v>0.86466812773951163</v>
      </c>
      <c r="N115" s="173">
        <v>0</v>
      </c>
      <c r="O115" s="173">
        <v>0</v>
      </c>
      <c r="P115" s="199" t="str">
        <f t="shared" si="16"/>
        <v/>
      </c>
      <c r="Q115" s="199" t="str">
        <f t="shared" si="17"/>
        <v/>
      </c>
      <c r="R115" s="199" t="str">
        <f t="shared" si="18"/>
        <v/>
      </c>
      <c r="S115" s="199" t="str">
        <f t="shared" si="19"/>
        <v/>
      </c>
    </row>
    <row r="116" spans="1:19" ht="14.25" thickBot="1" x14ac:dyDescent="0.3">
      <c r="A116" s="206" t="s">
        <v>447</v>
      </c>
      <c r="B116" s="206">
        <v>0</v>
      </c>
      <c r="C116" s="173">
        <v>0</v>
      </c>
      <c r="D116" s="199" t="str">
        <f t="shared" si="10"/>
        <v/>
      </c>
      <c r="E116" s="173">
        <v>0</v>
      </c>
      <c r="F116" s="173">
        <v>0</v>
      </c>
      <c r="G116" s="199" t="str">
        <f t="shared" si="11"/>
        <v/>
      </c>
      <c r="H116" s="199" t="str">
        <f t="shared" si="12"/>
        <v/>
      </c>
      <c r="I116" s="199" t="str">
        <f t="shared" si="13"/>
        <v/>
      </c>
      <c r="J116" s="199" t="str">
        <f t="shared" si="14"/>
        <v/>
      </c>
      <c r="K116" s="173">
        <v>0</v>
      </c>
      <c r="L116" s="173">
        <v>0</v>
      </c>
      <c r="M116" s="199" t="str">
        <f t="shared" si="15"/>
        <v/>
      </c>
      <c r="N116" s="173">
        <v>50</v>
      </c>
      <c r="O116" s="173">
        <v>30</v>
      </c>
      <c r="P116" s="199">
        <f t="shared" si="16"/>
        <v>0.6</v>
      </c>
      <c r="Q116" s="199">
        <f t="shared" si="17"/>
        <v>-1</v>
      </c>
      <c r="R116" s="199">
        <f t="shared" si="18"/>
        <v>-1</v>
      </c>
      <c r="S116" s="199" t="str">
        <f t="shared" si="19"/>
        <v/>
      </c>
    </row>
    <row r="117" spans="1:19" ht="16.5" thickTop="1" thickBot="1" x14ac:dyDescent="0.3">
      <c r="A117" s="200" t="s">
        <v>134</v>
      </c>
      <c r="B117" s="280">
        <v>29192</v>
      </c>
      <c r="C117" s="201">
        <v>23363</v>
      </c>
      <c r="D117" s="202">
        <f t="shared" si="10"/>
        <v>0.80032200602904902</v>
      </c>
      <c r="E117" s="203">
        <v>27830</v>
      </c>
      <c r="F117" s="201">
        <v>22037</v>
      </c>
      <c r="G117" s="202">
        <f t="shared" si="11"/>
        <v>0.79184333453108158</v>
      </c>
      <c r="H117" s="202">
        <f t="shared" si="12"/>
        <v>4.893999281351058E-2</v>
      </c>
      <c r="I117" s="202">
        <f t="shared" si="13"/>
        <v>6.0171529700050019E-2</v>
      </c>
      <c r="J117" s="204">
        <f t="shared" si="14"/>
        <v>8.4786714979674382E-3</v>
      </c>
      <c r="K117" s="205">
        <v>323984</v>
      </c>
      <c r="L117" s="201">
        <v>262606</v>
      </c>
      <c r="M117" s="202">
        <f t="shared" si="15"/>
        <v>0.81055237295668925</v>
      </c>
      <c r="N117" s="203">
        <v>286656</v>
      </c>
      <c r="O117" s="201">
        <v>225480</v>
      </c>
      <c r="P117" s="202">
        <f t="shared" si="16"/>
        <v>0.78658740790354986</v>
      </c>
      <c r="Q117" s="202">
        <f t="shared" si="17"/>
        <v>0.13021879883902665</v>
      </c>
      <c r="R117" s="202">
        <f t="shared" si="18"/>
        <v>0.16465318431789955</v>
      </c>
      <c r="S117" s="204">
        <f t="shared" si="19"/>
        <v>2.3964965053139387E-2</v>
      </c>
    </row>
    <row r="118" spans="1:19" ht="14.25" thickTop="1" x14ac:dyDescent="0.25">
      <c r="A118" s="206" t="s">
        <v>103</v>
      </c>
      <c r="B118" s="206">
        <v>14220</v>
      </c>
      <c r="C118" s="173">
        <v>11742</v>
      </c>
      <c r="D118" s="199">
        <f t="shared" si="10"/>
        <v>0.82573839662447257</v>
      </c>
      <c r="E118" s="173">
        <v>9264</v>
      </c>
      <c r="F118" s="173">
        <v>8669</v>
      </c>
      <c r="G118" s="199">
        <f t="shared" si="11"/>
        <v>0.93577288428324701</v>
      </c>
      <c r="H118" s="199">
        <f t="shared" si="12"/>
        <v>0.53497409326424861</v>
      </c>
      <c r="I118" s="199">
        <f t="shared" si="13"/>
        <v>0.35448148575383542</v>
      </c>
      <c r="J118" s="199">
        <f t="shared" si="14"/>
        <v>-0.11003448765877444</v>
      </c>
      <c r="K118" s="173">
        <v>143058</v>
      </c>
      <c r="L118" s="173">
        <v>122133</v>
      </c>
      <c r="M118" s="199">
        <f t="shared" si="15"/>
        <v>0.8537306546994925</v>
      </c>
      <c r="N118" s="173">
        <v>96366</v>
      </c>
      <c r="O118" s="173">
        <v>82947</v>
      </c>
      <c r="P118" s="199">
        <f t="shared" si="16"/>
        <v>0.86074964198991344</v>
      </c>
      <c r="Q118" s="199">
        <f t="shared" si="17"/>
        <v>0.48452773799887927</v>
      </c>
      <c r="R118" s="199">
        <f t="shared" si="18"/>
        <v>0.4724221490831495</v>
      </c>
      <c r="S118" s="199">
        <f t="shared" si="19"/>
        <v>-7.0189872904209416E-3</v>
      </c>
    </row>
    <row r="119" spans="1:19" x14ac:dyDescent="0.25">
      <c r="A119" s="206" t="s">
        <v>98</v>
      </c>
      <c r="B119" s="206">
        <v>11280</v>
      </c>
      <c r="C119" s="173">
        <v>8824</v>
      </c>
      <c r="D119" s="199">
        <f t="shared" si="10"/>
        <v>0.78226950354609925</v>
      </c>
      <c r="E119" s="173">
        <v>10976</v>
      </c>
      <c r="F119" s="173">
        <v>7401</v>
      </c>
      <c r="G119" s="199">
        <f t="shared" si="11"/>
        <v>0.67428935860058314</v>
      </c>
      <c r="H119" s="199">
        <f t="shared" si="12"/>
        <v>2.7696793002915499E-2</v>
      </c>
      <c r="I119" s="199">
        <f t="shared" si="13"/>
        <v>0.19227131468720438</v>
      </c>
      <c r="J119" s="199">
        <f t="shared" si="14"/>
        <v>0.10798014494551611</v>
      </c>
      <c r="K119" s="173">
        <v>130028</v>
      </c>
      <c r="L119" s="173">
        <v>99051</v>
      </c>
      <c r="M119" s="199">
        <f t="shared" si="15"/>
        <v>0.76176669640385153</v>
      </c>
      <c r="N119" s="173">
        <v>120456</v>
      </c>
      <c r="O119" s="173">
        <v>86562</v>
      </c>
      <c r="P119" s="199">
        <f t="shared" si="16"/>
        <v>0.71861924686192469</v>
      </c>
      <c r="Q119" s="199">
        <f t="shared" si="17"/>
        <v>7.9464700803612898E-2</v>
      </c>
      <c r="R119" s="199">
        <f t="shared" si="18"/>
        <v>0.14427808969293676</v>
      </c>
      <c r="S119" s="199">
        <f t="shared" si="19"/>
        <v>4.3147449541926841E-2</v>
      </c>
    </row>
    <row r="120" spans="1:19" x14ac:dyDescent="0.25">
      <c r="A120" s="206" t="s">
        <v>85</v>
      </c>
      <c r="B120" s="206">
        <v>3692</v>
      </c>
      <c r="C120" s="173">
        <v>2797</v>
      </c>
      <c r="D120" s="199">
        <f t="shared" si="10"/>
        <v>0.75758396533044425</v>
      </c>
      <c r="E120" s="173">
        <v>3692</v>
      </c>
      <c r="F120" s="173">
        <v>2849</v>
      </c>
      <c r="G120" s="199">
        <f t="shared" si="11"/>
        <v>0.77166847237269776</v>
      </c>
      <c r="H120" s="199">
        <f t="shared" si="12"/>
        <v>0</v>
      </c>
      <c r="I120" s="199">
        <f t="shared" si="13"/>
        <v>-1.8252018252018276E-2</v>
      </c>
      <c r="J120" s="199">
        <f t="shared" si="14"/>
        <v>-1.4084507042253502E-2</v>
      </c>
      <c r="K120" s="173">
        <v>45616</v>
      </c>
      <c r="L120" s="173">
        <v>36765</v>
      </c>
      <c r="M120" s="199">
        <f t="shared" si="15"/>
        <v>0.80596720448965276</v>
      </c>
      <c r="N120" s="173">
        <v>64136</v>
      </c>
      <c r="O120" s="173">
        <v>51441</v>
      </c>
      <c r="P120" s="199">
        <f t="shared" si="16"/>
        <v>0.80206124485468377</v>
      </c>
      <c r="Q120" s="199">
        <f t="shared" si="17"/>
        <v>-0.28876138206311586</v>
      </c>
      <c r="R120" s="199">
        <f t="shared" si="18"/>
        <v>-0.28529771971773488</v>
      </c>
      <c r="S120" s="199">
        <f t="shared" si="19"/>
        <v>3.9059596349689807E-3</v>
      </c>
    </row>
    <row r="121" spans="1:19" ht="14.25" thickBot="1" x14ac:dyDescent="0.3">
      <c r="A121" s="206" t="s">
        <v>84</v>
      </c>
      <c r="B121" s="206">
        <v>0</v>
      </c>
      <c r="C121" s="173">
        <v>0</v>
      </c>
      <c r="D121" s="199" t="str">
        <f t="shared" si="10"/>
        <v/>
      </c>
      <c r="E121" s="173">
        <v>3898</v>
      </c>
      <c r="F121" s="173">
        <v>3118</v>
      </c>
      <c r="G121" s="199">
        <f t="shared" si="11"/>
        <v>0.79989738327347359</v>
      </c>
      <c r="H121" s="199">
        <f t="shared" si="12"/>
        <v>-1</v>
      </c>
      <c r="I121" s="199">
        <f t="shared" si="13"/>
        <v>-1</v>
      </c>
      <c r="J121" s="199" t="str">
        <f t="shared" si="14"/>
        <v/>
      </c>
      <c r="K121" s="173">
        <v>5282</v>
      </c>
      <c r="L121" s="173">
        <v>4657</v>
      </c>
      <c r="M121" s="199">
        <f t="shared" si="15"/>
        <v>0.88167360848163578</v>
      </c>
      <c r="N121" s="173">
        <v>5698</v>
      </c>
      <c r="O121" s="173">
        <v>4530</v>
      </c>
      <c r="P121" s="199">
        <f t="shared" si="16"/>
        <v>0.795015795015795</v>
      </c>
      <c r="Q121" s="199">
        <f t="shared" si="17"/>
        <v>-7.3008073008072993E-2</v>
      </c>
      <c r="R121" s="199">
        <f t="shared" si="18"/>
        <v>2.803532008830012E-2</v>
      </c>
      <c r="S121" s="199">
        <f t="shared" si="19"/>
        <v>8.6657813465840783E-2</v>
      </c>
    </row>
    <row r="122" spans="1:19" ht="16.5" thickTop="1" thickBot="1" x14ac:dyDescent="0.3">
      <c r="A122" s="200" t="s">
        <v>137</v>
      </c>
      <c r="B122" s="280">
        <v>27045</v>
      </c>
      <c r="C122" s="201">
        <v>22673</v>
      </c>
      <c r="D122" s="202">
        <f t="shared" si="10"/>
        <v>0.83834350157145499</v>
      </c>
      <c r="E122" s="203">
        <v>26856</v>
      </c>
      <c r="F122" s="201">
        <v>23704</v>
      </c>
      <c r="G122" s="202">
        <f t="shared" si="11"/>
        <v>0.88263330354483172</v>
      </c>
      <c r="H122" s="202">
        <f t="shared" si="12"/>
        <v>7.0375335120642646E-3</v>
      </c>
      <c r="I122" s="202">
        <f t="shared" si="13"/>
        <v>-4.3494768815389828E-2</v>
      </c>
      <c r="J122" s="204">
        <f t="shared" si="14"/>
        <v>-4.428980197337673E-2</v>
      </c>
      <c r="K122" s="205">
        <v>292092</v>
      </c>
      <c r="L122" s="201">
        <v>249073</v>
      </c>
      <c r="M122" s="202">
        <f t="shared" si="15"/>
        <v>0.8527210604877915</v>
      </c>
      <c r="N122" s="203">
        <v>302707</v>
      </c>
      <c r="O122" s="201">
        <v>261218</v>
      </c>
      <c r="P122" s="202">
        <f t="shared" si="16"/>
        <v>0.86294007076149548</v>
      </c>
      <c r="Q122" s="202">
        <f t="shared" si="17"/>
        <v>-3.5066912889361701E-2</v>
      </c>
      <c r="R122" s="202">
        <f t="shared" si="18"/>
        <v>-4.6493733203684329E-2</v>
      </c>
      <c r="S122" s="204">
        <f t="shared" si="19"/>
        <v>-1.0219010273703977E-2</v>
      </c>
    </row>
    <row r="123" spans="1:19" ht="14.25" thickTop="1" x14ac:dyDescent="0.25">
      <c r="A123" s="206" t="s">
        <v>84</v>
      </c>
      <c r="B123" s="206">
        <v>27045</v>
      </c>
      <c r="C123" s="173">
        <v>22673</v>
      </c>
      <c r="D123" s="199">
        <f t="shared" si="10"/>
        <v>0.83834350157145499</v>
      </c>
      <c r="E123" s="173">
        <v>24276</v>
      </c>
      <c r="F123" s="173">
        <v>21565</v>
      </c>
      <c r="G123" s="199">
        <f t="shared" si="11"/>
        <v>0.88832591860273524</v>
      </c>
      <c r="H123" s="199">
        <f t="shared" si="12"/>
        <v>0.11406327236777059</v>
      </c>
      <c r="I123" s="199">
        <f t="shared" si="13"/>
        <v>5.1379550197078627E-2</v>
      </c>
      <c r="J123" s="199">
        <f t="shared" si="14"/>
        <v>-4.9982417031280257E-2</v>
      </c>
      <c r="K123" s="173">
        <v>286302</v>
      </c>
      <c r="L123" s="173">
        <v>244561</v>
      </c>
      <c r="M123" s="199">
        <f t="shared" si="15"/>
        <v>0.854206397440465</v>
      </c>
      <c r="N123" s="173">
        <v>271590</v>
      </c>
      <c r="O123" s="173">
        <v>236681</v>
      </c>
      <c r="P123" s="199">
        <f t="shared" si="16"/>
        <v>0.87146433962958869</v>
      </c>
      <c r="Q123" s="199">
        <f t="shared" si="17"/>
        <v>5.4169888434772995E-2</v>
      </c>
      <c r="R123" s="199">
        <f t="shared" si="18"/>
        <v>3.3293758265344531E-2</v>
      </c>
      <c r="S123" s="199">
        <f t="shared" si="19"/>
        <v>-1.7257942189123687E-2</v>
      </c>
    </row>
    <row r="124" spans="1:19" ht="14.25" thickBot="1" x14ac:dyDescent="0.3">
      <c r="A124" s="206" t="s">
        <v>351</v>
      </c>
      <c r="B124" s="206">
        <v>0</v>
      </c>
      <c r="C124" s="173">
        <v>0</v>
      </c>
      <c r="D124" s="199" t="str">
        <f t="shared" si="10"/>
        <v/>
      </c>
      <c r="E124" s="173">
        <v>2580</v>
      </c>
      <c r="F124" s="173">
        <v>2139</v>
      </c>
      <c r="G124" s="199">
        <f t="shared" si="11"/>
        <v>0.82906976744186045</v>
      </c>
      <c r="H124" s="199">
        <f t="shared" si="12"/>
        <v>-1</v>
      </c>
      <c r="I124" s="199">
        <f t="shared" si="13"/>
        <v>-1</v>
      </c>
      <c r="J124" s="199" t="str">
        <f t="shared" si="14"/>
        <v/>
      </c>
      <c r="K124" s="173">
        <v>5790</v>
      </c>
      <c r="L124" s="173">
        <v>4512</v>
      </c>
      <c r="M124" s="199">
        <f t="shared" si="15"/>
        <v>0.7792746113989637</v>
      </c>
      <c r="N124" s="173">
        <v>31117</v>
      </c>
      <c r="O124" s="173">
        <v>24537</v>
      </c>
      <c r="P124" s="199">
        <f t="shared" si="16"/>
        <v>0.78854002635215481</v>
      </c>
      <c r="Q124" s="199">
        <f t="shared" si="17"/>
        <v>-0.81392807789954047</v>
      </c>
      <c r="R124" s="199">
        <f t="shared" si="18"/>
        <v>-0.81611443941802175</v>
      </c>
      <c r="S124" s="199">
        <f t="shared" si="19"/>
        <v>-9.265414953191109E-3</v>
      </c>
    </row>
    <row r="125" spans="1:19" ht="16.5" thickTop="1" thickBot="1" x14ac:dyDescent="0.3">
      <c r="A125" s="200" t="s">
        <v>141</v>
      </c>
      <c r="B125" s="280">
        <v>24408</v>
      </c>
      <c r="C125" s="201">
        <v>20025</v>
      </c>
      <c r="D125" s="202">
        <f t="shared" si="10"/>
        <v>0.82042772861356927</v>
      </c>
      <c r="E125" s="203">
        <v>23194</v>
      </c>
      <c r="F125" s="201">
        <v>18077</v>
      </c>
      <c r="G125" s="202">
        <f t="shared" si="11"/>
        <v>0.77938259894800377</v>
      </c>
      <c r="H125" s="202">
        <f t="shared" si="12"/>
        <v>5.2341122704147702E-2</v>
      </c>
      <c r="I125" s="202">
        <f t="shared" si="13"/>
        <v>0.10776124356917638</v>
      </c>
      <c r="J125" s="204">
        <f t="shared" si="14"/>
        <v>4.1045129665565505E-2</v>
      </c>
      <c r="K125" s="205">
        <v>217734</v>
      </c>
      <c r="L125" s="201">
        <v>184194</v>
      </c>
      <c r="M125" s="202">
        <f t="shared" si="15"/>
        <v>0.84595883049960041</v>
      </c>
      <c r="N125" s="203">
        <v>190626</v>
      </c>
      <c r="O125" s="201">
        <v>155706</v>
      </c>
      <c r="P125" s="202">
        <f t="shared" si="16"/>
        <v>0.81681407572943876</v>
      </c>
      <c r="Q125" s="202">
        <f t="shared" si="17"/>
        <v>0.14220515564508518</v>
      </c>
      <c r="R125" s="202">
        <f t="shared" si="18"/>
        <v>0.18296019421216903</v>
      </c>
      <c r="S125" s="204">
        <f t="shared" si="19"/>
        <v>2.9144754770161652E-2</v>
      </c>
    </row>
    <row r="126" spans="1:19" ht="14.25" thickTop="1" x14ac:dyDescent="0.25">
      <c r="A126" s="206" t="s">
        <v>98</v>
      </c>
      <c r="B126" s="206">
        <v>24408</v>
      </c>
      <c r="C126" s="173">
        <v>20025</v>
      </c>
      <c r="D126" s="199">
        <f t="shared" si="10"/>
        <v>0.82042772861356927</v>
      </c>
      <c r="E126" s="173">
        <v>19744</v>
      </c>
      <c r="F126" s="173">
        <v>15144</v>
      </c>
      <c r="G126" s="199">
        <f t="shared" si="11"/>
        <v>0.76701782820097242</v>
      </c>
      <c r="H126" s="199">
        <f t="shared" si="12"/>
        <v>0.23622366288492702</v>
      </c>
      <c r="I126" s="199">
        <f t="shared" si="13"/>
        <v>0.32230586370839931</v>
      </c>
      <c r="J126" s="199">
        <f t="shared" si="14"/>
        <v>5.3409900412596856E-2</v>
      </c>
      <c r="K126" s="173">
        <v>203808</v>
      </c>
      <c r="L126" s="173">
        <v>171876</v>
      </c>
      <c r="M126" s="199">
        <f t="shared" si="15"/>
        <v>0.84332312764955253</v>
      </c>
      <c r="N126" s="173">
        <v>161664</v>
      </c>
      <c r="O126" s="173">
        <v>130627</v>
      </c>
      <c r="P126" s="199">
        <f t="shared" si="16"/>
        <v>0.80801538994457645</v>
      </c>
      <c r="Q126" s="199">
        <f t="shared" si="17"/>
        <v>0.26068883610451299</v>
      </c>
      <c r="R126" s="199">
        <f t="shared" si="18"/>
        <v>0.31577698331891568</v>
      </c>
      <c r="S126" s="199">
        <f t="shared" si="19"/>
        <v>3.5307737704976083E-2</v>
      </c>
    </row>
    <row r="127" spans="1:19" ht="14.25" thickBot="1" x14ac:dyDescent="0.3">
      <c r="A127" s="206" t="s">
        <v>84</v>
      </c>
      <c r="B127" s="206">
        <v>0</v>
      </c>
      <c r="C127" s="173">
        <v>0</v>
      </c>
      <c r="D127" s="199" t="str">
        <f t="shared" si="10"/>
        <v/>
      </c>
      <c r="E127" s="173">
        <v>3450</v>
      </c>
      <c r="F127" s="173">
        <v>2933</v>
      </c>
      <c r="G127" s="199">
        <f t="shared" si="11"/>
        <v>0.85014492753623183</v>
      </c>
      <c r="H127" s="199">
        <f t="shared" si="12"/>
        <v>-1</v>
      </c>
      <c r="I127" s="199">
        <f t="shared" si="13"/>
        <v>-1</v>
      </c>
      <c r="J127" s="199" t="str">
        <f t="shared" si="14"/>
        <v/>
      </c>
      <c r="K127" s="173">
        <v>13926</v>
      </c>
      <c r="L127" s="173">
        <v>12318</v>
      </c>
      <c r="M127" s="199">
        <f t="shared" si="15"/>
        <v>0.88453252908229207</v>
      </c>
      <c r="N127" s="173">
        <v>28962</v>
      </c>
      <c r="O127" s="173">
        <v>25079</v>
      </c>
      <c r="P127" s="199">
        <f t="shared" si="16"/>
        <v>0.86592776741937716</v>
      </c>
      <c r="Q127" s="199">
        <f t="shared" si="17"/>
        <v>-0.51916304122643464</v>
      </c>
      <c r="R127" s="199">
        <f t="shared" si="18"/>
        <v>-0.50883209059372381</v>
      </c>
      <c r="S127" s="199">
        <f t="shared" si="19"/>
        <v>1.8604761662914915E-2</v>
      </c>
    </row>
    <row r="128" spans="1:19" ht="16.5" thickTop="1" thickBot="1" x14ac:dyDescent="0.3">
      <c r="A128" s="200" t="s">
        <v>138</v>
      </c>
      <c r="B128" s="280">
        <v>24090</v>
      </c>
      <c r="C128" s="201">
        <v>20475</v>
      </c>
      <c r="D128" s="202">
        <f t="shared" si="10"/>
        <v>0.84993773349937729</v>
      </c>
      <c r="E128" s="203">
        <v>23055</v>
      </c>
      <c r="F128" s="201">
        <v>19648</v>
      </c>
      <c r="G128" s="202">
        <f t="shared" si="11"/>
        <v>0.852222945131208</v>
      </c>
      <c r="H128" s="202">
        <f t="shared" si="12"/>
        <v>4.4892648015614878E-2</v>
      </c>
      <c r="I128" s="202">
        <f t="shared" si="13"/>
        <v>4.2090798045602673E-2</v>
      </c>
      <c r="J128" s="204">
        <f t="shared" si="14"/>
        <v>-2.2852116318307081E-3</v>
      </c>
      <c r="K128" s="205">
        <v>263710</v>
      </c>
      <c r="L128" s="201">
        <v>212771</v>
      </c>
      <c r="M128" s="202">
        <f t="shared" si="15"/>
        <v>0.80683705585681242</v>
      </c>
      <c r="N128" s="203">
        <v>255371</v>
      </c>
      <c r="O128" s="201">
        <v>204101</v>
      </c>
      <c r="P128" s="202">
        <f t="shared" si="16"/>
        <v>0.79923327237626829</v>
      </c>
      <c r="Q128" s="202">
        <f t="shared" si="17"/>
        <v>3.2654451758421965E-2</v>
      </c>
      <c r="R128" s="202">
        <f t="shared" si="18"/>
        <v>4.2478968745865986E-2</v>
      </c>
      <c r="S128" s="204">
        <f t="shared" si="19"/>
        <v>7.6037834805441351E-3</v>
      </c>
    </row>
    <row r="129" spans="1:19" ht="14.25" thickTop="1" x14ac:dyDescent="0.25">
      <c r="A129" s="206" t="s">
        <v>351</v>
      </c>
      <c r="B129" s="206">
        <v>12644</v>
      </c>
      <c r="C129" s="173">
        <v>11029</v>
      </c>
      <c r="D129" s="199">
        <f t="shared" si="10"/>
        <v>0.87227143309079402</v>
      </c>
      <c r="E129" s="173">
        <v>10553</v>
      </c>
      <c r="F129" s="173">
        <v>9486</v>
      </c>
      <c r="G129" s="199">
        <f t="shared" si="11"/>
        <v>0.89889131052781202</v>
      </c>
      <c r="H129" s="199">
        <f t="shared" si="12"/>
        <v>0.19814270823462521</v>
      </c>
      <c r="I129" s="199">
        <f t="shared" si="13"/>
        <v>0.16266076323002321</v>
      </c>
      <c r="J129" s="199">
        <f t="shared" si="14"/>
        <v>-2.6619877437017991E-2</v>
      </c>
      <c r="K129" s="173">
        <v>134719</v>
      </c>
      <c r="L129" s="173">
        <v>114942</v>
      </c>
      <c r="M129" s="199">
        <f t="shared" si="15"/>
        <v>0.85319813834722646</v>
      </c>
      <c r="N129" s="173">
        <v>129578</v>
      </c>
      <c r="O129" s="173">
        <v>109821</v>
      </c>
      <c r="P129" s="199">
        <f t="shared" si="16"/>
        <v>0.84752812977511616</v>
      </c>
      <c r="Q129" s="199">
        <f t="shared" si="17"/>
        <v>3.9674944820880187E-2</v>
      </c>
      <c r="R129" s="199">
        <f t="shared" si="18"/>
        <v>4.6630425874832682E-2</v>
      </c>
      <c r="S129" s="199">
        <f t="shared" si="19"/>
        <v>5.6700085721103077E-3</v>
      </c>
    </row>
    <row r="130" spans="1:19" x14ac:dyDescent="0.25">
      <c r="A130" s="206" t="s">
        <v>350</v>
      </c>
      <c r="B130" s="206">
        <v>11446</v>
      </c>
      <c r="C130" s="173">
        <v>9446</v>
      </c>
      <c r="D130" s="199">
        <f t="shared" si="10"/>
        <v>0.82526646863533115</v>
      </c>
      <c r="E130" s="173">
        <v>11480</v>
      </c>
      <c r="F130" s="173">
        <v>9302</v>
      </c>
      <c r="G130" s="199">
        <f t="shared" si="11"/>
        <v>0.81027874564459934</v>
      </c>
      <c r="H130" s="199">
        <f t="shared" si="12"/>
        <v>-2.9616724738675826E-3</v>
      </c>
      <c r="I130" s="199">
        <f t="shared" si="13"/>
        <v>1.5480541818963633E-2</v>
      </c>
      <c r="J130" s="199">
        <f t="shared" si="14"/>
        <v>1.4987722990731811E-2</v>
      </c>
      <c r="K130" s="173">
        <v>126158</v>
      </c>
      <c r="L130" s="173">
        <v>95918</v>
      </c>
      <c r="M130" s="199">
        <f t="shared" si="15"/>
        <v>0.76030057546885654</v>
      </c>
      <c r="N130" s="173">
        <v>113693</v>
      </c>
      <c r="O130" s="173">
        <v>86758</v>
      </c>
      <c r="P130" s="199">
        <f t="shared" si="16"/>
        <v>0.7630900759061684</v>
      </c>
      <c r="Q130" s="199">
        <f t="shared" si="17"/>
        <v>0.10963735674140018</v>
      </c>
      <c r="R130" s="199">
        <f t="shared" si="18"/>
        <v>0.10558104151778513</v>
      </c>
      <c r="S130" s="199">
        <f t="shared" si="19"/>
        <v>-2.7895004373118537E-3</v>
      </c>
    </row>
    <row r="131" spans="1:19" ht="14.25" thickBot="1" x14ac:dyDescent="0.3">
      <c r="A131" s="206" t="s">
        <v>354</v>
      </c>
      <c r="B131" s="206">
        <v>0</v>
      </c>
      <c r="C131" s="173">
        <v>0</v>
      </c>
      <c r="D131" s="199" t="str">
        <f t="shared" si="10"/>
        <v/>
      </c>
      <c r="E131" s="173">
        <v>1022</v>
      </c>
      <c r="F131" s="173">
        <v>860</v>
      </c>
      <c r="G131" s="199">
        <f t="shared" si="11"/>
        <v>0.84148727984344418</v>
      </c>
      <c r="H131" s="199">
        <f t="shared" si="12"/>
        <v>-1</v>
      </c>
      <c r="I131" s="199">
        <f t="shared" si="13"/>
        <v>-1</v>
      </c>
      <c r="J131" s="199" t="str">
        <f t="shared" si="14"/>
        <v/>
      </c>
      <c r="K131" s="173">
        <v>2833</v>
      </c>
      <c r="L131" s="173">
        <v>1911</v>
      </c>
      <c r="M131" s="199">
        <f t="shared" si="15"/>
        <v>0.67454994705259441</v>
      </c>
      <c r="N131" s="173">
        <v>12100</v>
      </c>
      <c r="O131" s="173">
        <v>7522</v>
      </c>
      <c r="P131" s="199">
        <f t="shared" si="16"/>
        <v>0.62165289256198342</v>
      </c>
      <c r="Q131" s="199">
        <f t="shared" si="17"/>
        <v>-0.76586776859504135</v>
      </c>
      <c r="R131" s="199">
        <f t="shared" si="18"/>
        <v>-0.74594522733315616</v>
      </c>
      <c r="S131" s="199">
        <f t="shared" si="19"/>
        <v>5.2897054490610995E-2</v>
      </c>
    </row>
    <row r="132" spans="1:19" ht="16.5" thickTop="1" thickBot="1" x14ac:dyDescent="0.3">
      <c r="A132" s="200" t="s">
        <v>135</v>
      </c>
      <c r="B132" s="280">
        <v>22660</v>
      </c>
      <c r="C132" s="201">
        <v>20466</v>
      </c>
      <c r="D132" s="202">
        <f t="shared" si="10"/>
        <v>0.90317740511915268</v>
      </c>
      <c r="E132" s="203">
        <v>17115</v>
      </c>
      <c r="F132" s="201">
        <v>15388</v>
      </c>
      <c r="G132" s="202">
        <f t="shared" si="11"/>
        <v>0.89909436167104884</v>
      </c>
      <c r="H132" s="202">
        <f t="shared" si="12"/>
        <v>0.32398480864738533</v>
      </c>
      <c r="I132" s="202">
        <f t="shared" si="13"/>
        <v>0.32999740057187421</v>
      </c>
      <c r="J132" s="204">
        <f t="shared" si="14"/>
        <v>4.0830434481038402E-3</v>
      </c>
      <c r="K132" s="205">
        <v>269825</v>
      </c>
      <c r="L132" s="201">
        <v>235024</v>
      </c>
      <c r="M132" s="202">
        <f t="shared" si="15"/>
        <v>0.8710238117298249</v>
      </c>
      <c r="N132" s="203">
        <v>176746</v>
      </c>
      <c r="O132" s="201">
        <v>153681</v>
      </c>
      <c r="P132" s="202">
        <f t="shared" si="16"/>
        <v>0.86950199721634436</v>
      </c>
      <c r="Q132" s="202">
        <f t="shared" si="17"/>
        <v>0.52662577936700128</v>
      </c>
      <c r="R132" s="202">
        <f t="shared" si="18"/>
        <v>0.5292977010821116</v>
      </c>
      <c r="S132" s="204">
        <f t="shared" si="19"/>
        <v>1.5218145134805461E-3</v>
      </c>
    </row>
    <row r="133" spans="1:19" ht="14.25" thickTop="1" x14ac:dyDescent="0.25">
      <c r="A133" s="206" t="s">
        <v>84</v>
      </c>
      <c r="B133" s="206">
        <v>16300</v>
      </c>
      <c r="C133" s="173">
        <v>15165</v>
      </c>
      <c r="D133" s="199">
        <f t="shared" si="10"/>
        <v>0.93036809815950916</v>
      </c>
      <c r="E133" s="173">
        <v>17115</v>
      </c>
      <c r="F133" s="173">
        <v>15388</v>
      </c>
      <c r="G133" s="199">
        <f t="shared" si="11"/>
        <v>0.89909436167104884</v>
      </c>
      <c r="H133" s="199">
        <f t="shared" si="12"/>
        <v>-4.7619047619047672E-2</v>
      </c>
      <c r="I133" s="199">
        <f t="shared" si="13"/>
        <v>-1.4491811801403687E-2</v>
      </c>
      <c r="J133" s="199">
        <f t="shared" si="14"/>
        <v>3.1273736488460324E-2</v>
      </c>
      <c r="K133" s="173">
        <v>184061</v>
      </c>
      <c r="L133" s="173">
        <v>169673</v>
      </c>
      <c r="M133" s="199">
        <f t="shared" si="15"/>
        <v>0.92183026279331304</v>
      </c>
      <c r="N133" s="173">
        <v>176746</v>
      </c>
      <c r="O133" s="173">
        <v>153681</v>
      </c>
      <c r="P133" s="199">
        <f t="shared" si="16"/>
        <v>0.86950199721634436</v>
      </c>
      <c r="Q133" s="199">
        <f t="shared" si="17"/>
        <v>4.1387075237911963E-2</v>
      </c>
      <c r="R133" s="199">
        <f t="shared" si="18"/>
        <v>0.10405970809664167</v>
      </c>
      <c r="S133" s="199">
        <f t="shared" si="19"/>
        <v>5.232826557696868E-2</v>
      </c>
    </row>
    <row r="134" spans="1:19" ht="14.25" thickBot="1" x14ac:dyDescent="0.3">
      <c r="A134" s="206" t="s">
        <v>98</v>
      </c>
      <c r="B134" s="206">
        <v>6360</v>
      </c>
      <c r="C134" s="173">
        <v>5301</v>
      </c>
      <c r="D134" s="199">
        <f t="shared" si="10"/>
        <v>0.83349056603773586</v>
      </c>
      <c r="E134" s="173">
        <v>0</v>
      </c>
      <c r="F134" s="173">
        <v>0</v>
      </c>
      <c r="G134" s="199" t="str">
        <f t="shared" si="11"/>
        <v/>
      </c>
      <c r="H134" s="199" t="str">
        <f t="shared" si="12"/>
        <v/>
      </c>
      <c r="I134" s="199" t="str">
        <f t="shared" si="13"/>
        <v/>
      </c>
      <c r="J134" s="199" t="str">
        <f t="shared" si="14"/>
        <v/>
      </c>
      <c r="K134" s="173">
        <v>85764</v>
      </c>
      <c r="L134" s="173">
        <v>65351</v>
      </c>
      <c r="M134" s="199">
        <f t="shared" si="15"/>
        <v>0.76198638123221862</v>
      </c>
      <c r="N134" s="173">
        <v>0</v>
      </c>
      <c r="O134" s="173">
        <v>0</v>
      </c>
      <c r="P134" s="199" t="str">
        <f t="shared" si="16"/>
        <v/>
      </c>
      <c r="Q134" s="199" t="str">
        <f t="shared" si="17"/>
        <v/>
      </c>
      <c r="R134" s="199" t="str">
        <f t="shared" si="18"/>
        <v/>
      </c>
      <c r="S134" s="199" t="str">
        <f t="shared" si="19"/>
        <v/>
      </c>
    </row>
    <row r="135" spans="1:19" ht="16.5" thickTop="1" thickBot="1" x14ac:dyDescent="0.3">
      <c r="A135" s="200" t="s">
        <v>140</v>
      </c>
      <c r="B135" s="280">
        <v>20856</v>
      </c>
      <c r="C135" s="201">
        <v>18646</v>
      </c>
      <c r="D135" s="202">
        <f t="shared" si="10"/>
        <v>0.89403528960490986</v>
      </c>
      <c r="E135" s="203">
        <v>18929</v>
      </c>
      <c r="F135" s="201">
        <v>16052</v>
      </c>
      <c r="G135" s="202">
        <f t="shared" si="11"/>
        <v>0.84801098843045064</v>
      </c>
      <c r="H135" s="202">
        <f t="shared" si="12"/>
        <v>0.10180146864599293</v>
      </c>
      <c r="I135" s="202">
        <f t="shared" si="13"/>
        <v>0.16159980064789425</v>
      </c>
      <c r="J135" s="204">
        <f t="shared" si="14"/>
        <v>4.6024301174459215E-2</v>
      </c>
      <c r="K135" s="205">
        <v>224104</v>
      </c>
      <c r="L135" s="201">
        <v>184796</v>
      </c>
      <c r="M135" s="202">
        <f t="shared" si="15"/>
        <v>0.82459929318530678</v>
      </c>
      <c r="N135" s="203">
        <v>215213</v>
      </c>
      <c r="O135" s="201">
        <v>168238</v>
      </c>
      <c r="P135" s="202">
        <f t="shared" si="16"/>
        <v>0.78172786959895546</v>
      </c>
      <c r="Q135" s="202">
        <f t="shared" si="17"/>
        <v>4.1312560114862951E-2</v>
      </c>
      <c r="R135" s="202">
        <f t="shared" si="18"/>
        <v>9.8420095341123837E-2</v>
      </c>
      <c r="S135" s="204">
        <f t="shared" si="19"/>
        <v>4.287142358635132E-2</v>
      </c>
    </row>
    <row r="136" spans="1:19" ht="14.25" thickTop="1" x14ac:dyDescent="0.25">
      <c r="A136" s="206" t="s">
        <v>351</v>
      </c>
      <c r="B136" s="206">
        <v>13292</v>
      </c>
      <c r="C136" s="173">
        <v>12124</v>
      </c>
      <c r="D136" s="199">
        <f t="shared" si="10"/>
        <v>0.91212759554619316</v>
      </c>
      <c r="E136" s="173">
        <v>11344</v>
      </c>
      <c r="F136" s="173">
        <v>9888</v>
      </c>
      <c r="G136" s="199">
        <f t="shared" si="11"/>
        <v>0.87165021156558531</v>
      </c>
      <c r="H136" s="199">
        <f t="shared" si="12"/>
        <v>0.17172073342736249</v>
      </c>
      <c r="I136" s="199">
        <f t="shared" si="13"/>
        <v>0.22613268608414239</v>
      </c>
      <c r="J136" s="199">
        <f t="shared" si="14"/>
        <v>4.0477383980607851E-2</v>
      </c>
      <c r="K136" s="173">
        <v>143381</v>
      </c>
      <c r="L136" s="173">
        <v>122019</v>
      </c>
      <c r="M136" s="199">
        <f t="shared" si="15"/>
        <v>0.85101233775744345</v>
      </c>
      <c r="N136" s="173">
        <v>138882</v>
      </c>
      <c r="O136" s="173">
        <v>113635</v>
      </c>
      <c r="P136" s="199">
        <f t="shared" si="16"/>
        <v>0.81821258334413383</v>
      </c>
      <c r="Q136" s="199">
        <f t="shared" si="17"/>
        <v>3.2394406762575434E-2</v>
      </c>
      <c r="R136" s="199">
        <f t="shared" si="18"/>
        <v>7.3780085361024428E-2</v>
      </c>
      <c r="S136" s="199">
        <f t="shared" si="19"/>
        <v>3.2799754413309623E-2</v>
      </c>
    </row>
    <row r="137" spans="1:19" x14ac:dyDescent="0.25">
      <c r="A137" s="206" t="s">
        <v>350</v>
      </c>
      <c r="B137" s="206">
        <v>7564</v>
      </c>
      <c r="C137" s="173">
        <v>6522</v>
      </c>
      <c r="D137" s="199">
        <f t="shared" ref="D137:D200" si="20">IFERROR(C137/B137,"")</f>
        <v>0.86224219989423589</v>
      </c>
      <c r="E137" s="173">
        <v>5800</v>
      </c>
      <c r="F137" s="173">
        <v>4594</v>
      </c>
      <c r="G137" s="199">
        <f t="shared" ref="G137:G200" si="21">IFERROR(F137/E137,"")</f>
        <v>0.79206896551724137</v>
      </c>
      <c r="H137" s="199">
        <f t="shared" ref="H137:H200" si="22">IFERROR(B137/E137-1,"")</f>
        <v>0.30413793103448272</v>
      </c>
      <c r="I137" s="199">
        <f t="shared" ref="I137:I200" si="23">IFERROR(C137/F137-1,"")</f>
        <v>0.41967784066173275</v>
      </c>
      <c r="J137" s="199">
        <f t="shared" ref="J137:J200" si="24">IFERROR(D137-G137,"")</f>
        <v>7.017323437699452E-2</v>
      </c>
      <c r="K137" s="173">
        <v>75510</v>
      </c>
      <c r="L137" s="173">
        <v>59020</v>
      </c>
      <c r="M137" s="199">
        <f t="shared" ref="M137:M200" si="25">IFERROR(L137/K137,"")</f>
        <v>0.7816183286981857</v>
      </c>
      <c r="N137" s="173">
        <v>56948</v>
      </c>
      <c r="O137" s="173">
        <v>40573</v>
      </c>
      <c r="P137" s="199">
        <f t="shared" ref="P137:P200" si="26">IFERROR(O137/N137,"")</f>
        <v>0.71245697829598931</v>
      </c>
      <c r="Q137" s="199">
        <f t="shared" ref="Q137:Q200" si="27">IFERROR(K137/N137-1,"")</f>
        <v>0.3259464774882348</v>
      </c>
      <c r="R137" s="199">
        <f t="shared" ref="R137:R200" si="28">IFERROR(L137/O137-1,"")</f>
        <v>0.45466196731816733</v>
      </c>
      <c r="S137" s="199">
        <f t="shared" ref="S137:S200" si="29">IFERROR(M137-P137,"")</f>
        <v>6.9161350402196398E-2</v>
      </c>
    </row>
    <row r="138" spans="1:19" ht="14.25" thickBot="1" x14ac:dyDescent="0.3">
      <c r="A138" s="206" t="s">
        <v>354</v>
      </c>
      <c r="B138" s="206">
        <v>0</v>
      </c>
      <c r="C138" s="173">
        <v>0</v>
      </c>
      <c r="D138" s="199" t="str">
        <f t="shared" si="20"/>
        <v/>
      </c>
      <c r="E138" s="173">
        <v>1785</v>
      </c>
      <c r="F138" s="173">
        <v>1570</v>
      </c>
      <c r="G138" s="199">
        <f t="shared" si="21"/>
        <v>0.8795518207282913</v>
      </c>
      <c r="H138" s="199">
        <f t="shared" si="22"/>
        <v>-1</v>
      </c>
      <c r="I138" s="199">
        <f t="shared" si="23"/>
        <v>-1</v>
      </c>
      <c r="J138" s="199" t="str">
        <f t="shared" si="24"/>
        <v/>
      </c>
      <c r="K138" s="173">
        <v>5213</v>
      </c>
      <c r="L138" s="173">
        <v>3757</v>
      </c>
      <c r="M138" s="199">
        <f t="shared" si="25"/>
        <v>0.72069825436408974</v>
      </c>
      <c r="N138" s="173">
        <v>19383</v>
      </c>
      <c r="O138" s="173">
        <v>14030</v>
      </c>
      <c r="P138" s="199">
        <f t="shared" si="26"/>
        <v>0.7238301604498788</v>
      </c>
      <c r="Q138" s="199">
        <f t="shared" si="27"/>
        <v>-0.73105298457411139</v>
      </c>
      <c r="R138" s="199">
        <f t="shared" si="28"/>
        <v>-0.73221667854597294</v>
      </c>
      <c r="S138" s="199">
        <f t="shared" si="29"/>
        <v>-3.1319060857890602E-3</v>
      </c>
    </row>
    <row r="139" spans="1:19" ht="16.5" thickTop="1" thickBot="1" x14ac:dyDescent="0.3">
      <c r="A139" s="200" t="s">
        <v>144</v>
      </c>
      <c r="B139" s="280">
        <v>19801</v>
      </c>
      <c r="C139" s="201">
        <v>14038</v>
      </c>
      <c r="D139" s="202">
        <f t="shared" si="20"/>
        <v>0.70895409322761471</v>
      </c>
      <c r="E139" s="203">
        <v>13201</v>
      </c>
      <c r="F139" s="201">
        <v>11019</v>
      </c>
      <c r="G139" s="202">
        <f t="shared" si="21"/>
        <v>0.83470949170517383</v>
      </c>
      <c r="H139" s="202">
        <f t="shared" si="22"/>
        <v>0.49996212408150909</v>
      </c>
      <c r="I139" s="202">
        <f t="shared" si="23"/>
        <v>0.27398130501860418</v>
      </c>
      <c r="J139" s="204">
        <f t="shared" si="24"/>
        <v>-0.12575539847755912</v>
      </c>
      <c r="K139" s="205">
        <v>178242</v>
      </c>
      <c r="L139" s="201">
        <v>135261</v>
      </c>
      <c r="M139" s="202">
        <f t="shared" si="25"/>
        <v>0.75886154778335069</v>
      </c>
      <c r="N139" s="203">
        <v>141132</v>
      </c>
      <c r="O139" s="201">
        <v>114520</v>
      </c>
      <c r="P139" s="202">
        <f t="shared" si="26"/>
        <v>0.81143893659836186</v>
      </c>
      <c r="Q139" s="202">
        <f t="shared" si="27"/>
        <v>0.26294532777825008</v>
      </c>
      <c r="R139" s="202">
        <f t="shared" si="28"/>
        <v>0.18111246943765291</v>
      </c>
      <c r="S139" s="204">
        <f t="shared" si="29"/>
        <v>-5.2577388815011172E-2</v>
      </c>
    </row>
    <row r="140" spans="1:19" ht="14.25" thickTop="1" x14ac:dyDescent="0.25">
      <c r="A140" s="206" t="s">
        <v>84</v>
      </c>
      <c r="B140" s="206">
        <v>14176</v>
      </c>
      <c r="C140" s="173">
        <v>9844</v>
      </c>
      <c r="D140" s="199">
        <f t="shared" si="20"/>
        <v>0.69441309255079009</v>
      </c>
      <c r="E140" s="173">
        <v>13009</v>
      </c>
      <c r="F140" s="173">
        <v>10937</v>
      </c>
      <c r="G140" s="199">
        <f t="shared" si="21"/>
        <v>0.8407256514720578</v>
      </c>
      <c r="H140" s="199">
        <f t="shared" si="22"/>
        <v>8.9707125835959634E-2</v>
      </c>
      <c r="I140" s="199">
        <f t="shared" si="23"/>
        <v>-9.9935997074152016E-2</v>
      </c>
      <c r="J140" s="199">
        <f t="shared" si="24"/>
        <v>-0.14631255892126771</v>
      </c>
      <c r="K140" s="173">
        <v>151808</v>
      </c>
      <c r="L140" s="173">
        <v>115490</v>
      </c>
      <c r="M140" s="199">
        <f t="shared" si="25"/>
        <v>0.76076359612141653</v>
      </c>
      <c r="N140" s="173">
        <v>140940</v>
      </c>
      <c r="O140" s="173">
        <v>114438</v>
      </c>
      <c r="P140" s="199">
        <f t="shared" si="26"/>
        <v>0.81196253724989353</v>
      </c>
      <c r="Q140" s="199">
        <f t="shared" si="27"/>
        <v>7.7110827302398155E-2</v>
      </c>
      <c r="R140" s="199">
        <f t="shared" si="28"/>
        <v>9.1927506597457853E-3</v>
      </c>
      <c r="S140" s="199">
        <f t="shared" si="29"/>
        <v>-5.1198941128477005E-2</v>
      </c>
    </row>
    <row r="141" spans="1:19" ht="14.25" thickBot="1" x14ac:dyDescent="0.3">
      <c r="A141" s="206" t="s">
        <v>350</v>
      </c>
      <c r="B141" s="206">
        <v>5625</v>
      </c>
      <c r="C141" s="173">
        <v>4194</v>
      </c>
      <c r="D141" s="199">
        <f t="shared" si="20"/>
        <v>0.74560000000000004</v>
      </c>
      <c r="E141" s="173">
        <v>192</v>
      </c>
      <c r="F141" s="173">
        <v>82</v>
      </c>
      <c r="G141" s="199">
        <f t="shared" si="21"/>
        <v>0.42708333333333331</v>
      </c>
      <c r="H141" s="199">
        <f t="shared" si="22"/>
        <v>28.296875</v>
      </c>
      <c r="I141" s="199">
        <f t="shared" si="23"/>
        <v>50.146341463414636</v>
      </c>
      <c r="J141" s="199">
        <f t="shared" si="24"/>
        <v>0.31851666666666673</v>
      </c>
      <c r="K141" s="173">
        <v>26434</v>
      </c>
      <c r="L141" s="173">
        <v>19771</v>
      </c>
      <c r="M141" s="199">
        <f t="shared" si="25"/>
        <v>0.74793826133010521</v>
      </c>
      <c r="N141" s="173">
        <v>192</v>
      </c>
      <c r="O141" s="173">
        <v>82</v>
      </c>
      <c r="P141" s="199">
        <f t="shared" si="26"/>
        <v>0.42708333333333331</v>
      </c>
      <c r="Q141" s="199">
        <f t="shared" si="27"/>
        <v>136.67708333333334</v>
      </c>
      <c r="R141" s="199">
        <f t="shared" si="28"/>
        <v>240.10975609756099</v>
      </c>
      <c r="S141" s="199">
        <f t="shared" si="29"/>
        <v>0.3208549279967719</v>
      </c>
    </row>
    <row r="142" spans="1:19" ht="16.5" thickTop="1" thickBot="1" x14ac:dyDescent="0.3">
      <c r="A142" s="200" t="s">
        <v>136</v>
      </c>
      <c r="B142" s="280">
        <v>19189</v>
      </c>
      <c r="C142" s="201">
        <v>16664</v>
      </c>
      <c r="D142" s="202">
        <f t="shared" si="20"/>
        <v>0.86841419563291466</v>
      </c>
      <c r="E142" s="203">
        <v>27177</v>
      </c>
      <c r="F142" s="201">
        <v>22646</v>
      </c>
      <c r="G142" s="202">
        <f t="shared" si="21"/>
        <v>0.83327813960334107</v>
      </c>
      <c r="H142" s="202">
        <f t="shared" si="22"/>
        <v>-0.29392501011885053</v>
      </c>
      <c r="I142" s="202">
        <f t="shared" si="23"/>
        <v>-0.26415260973240307</v>
      </c>
      <c r="J142" s="204">
        <f t="shared" si="24"/>
        <v>3.5136056029573592E-2</v>
      </c>
      <c r="K142" s="205">
        <v>256244</v>
      </c>
      <c r="L142" s="201">
        <v>212369</v>
      </c>
      <c r="M142" s="202">
        <f t="shared" si="25"/>
        <v>0.8287764786687688</v>
      </c>
      <c r="N142" s="203">
        <v>207372</v>
      </c>
      <c r="O142" s="201">
        <v>175174</v>
      </c>
      <c r="P142" s="202">
        <f t="shared" si="26"/>
        <v>0.8447331365854599</v>
      </c>
      <c r="Q142" s="202">
        <f t="shared" si="27"/>
        <v>0.23567308990606262</v>
      </c>
      <c r="R142" s="202">
        <f t="shared" si="28"/>
        <v>0.21233173872835009</v>
      </c>
      <c r="S142" s="204">
        <f t="shared" si="29"/>
        <v>-1.5956657916691097E-2</v>
      </c>
    </row>
    <row r="143" spans="1:19" ht="14.25" thickTop="1" x14ac:dyDescent="0.25">
      <c r="A143" s="206" t="s">
        <v>103</v>
      </c>
      <c r="B143" s="206">
        <v>10368</v>
      </c>
      <c r="C143" s="173">
        <v>9159</v>
      </c>
      <c r="D143" s="199">
        <f t="shared" si="20"/>
        <v>0.88339120370370372</v>
      </c>
      <c r="E143" s="173">
        <v>9444</v>
      </c>
      <c r="F143" s="173">
        <v>7707</v>
      </c>
      <c r="G143" s="199">
        <f t="shared" si="21"/>
        <v>0.81607369758576875</v>
      </c>
      <c r="H143" s="199">
        <f t="shared" si="22"/>
        <v>9.783989834815765E-2</v>
      </c>
      <c r="I143" s="199">
        <f t="shared" si="23"/>
        <v>0.18840015570260804</v>
      </c>
      <c r="J143" s="199">
        <f t="shared" si="24"/>
        <v>6.7317506117934967E-2</v>
      </c>
      <c r="K143" s="173">
        <v>102264</v>
      </c>
      <c r="L143" s="173">
        <v>81379</v>
      </c>
      <c r="M143" s="199">
        <f t="shared" si="25"/>
        <v>0.79577368379879532</v>
      </c>
      <c r="N143" s="173">
        <v>69048</v>
      </c>
      <c r="O143" s="173">
        <v>55411</v>
      </c>
      <c r="P143" s="199">
        <f t="shared" si="26"/>
        <v>0.80249971034642564</v>
      </c>
      <c r="Q143" s="199">
        <f t="shared" si="27"/>
        <v>0.48105665623913807</v>
      </c>
      <c r="R143" s="199">
        <f t="shared" si="28"/>
        <v>0.46864341015321864</v>
      </c>
      <c r="S143" s="199">
        <f t="shared" si="29"/>
        <v>-6.726026547630326E-3</v>
      </c>
    </row>
    <row r="144" spans="1:19" x14ac:dyDescent="0.25">
      <c r="A144" s="206" t="s">
        <v>84</v>
      </c>
      <c r="B144" s="206">
        <v>6265</v>
      </c>
      <c r="C144" s="173">
        <v>5383</v>
      </c>
      <c r="D144" s="199">
        <f t="shared" si="20"/>
        <v>0.8592178770949721</v>
      </c>
      <c r="E144" s="173">
        <v>15177</v>
      </c>
      <c r="F144" s="173">
        <v>12883</v>
      </c>
      <c r="G144" s="199">
        <f t="shared" si="21"/>
        <v>0.84885023390656911</v>
      </c>
      <c r="H144" s="199">
        <f t="shared" si="22"/>
        <v>-0.58720432232984121</v>
      </c>
      <c r="I144" s="199">
        <f t="shared" si="23"/>
        <v>-0.58216253978110688</v>
      </c>
      <c r="J144" s="199">
        <f t="shared" si="24"/>
        <v>1.0367643188402997E-2</v>
      </c>
      <c r="K144" s="173">
        <v>124800</v>
      </c>
      <c r="L144" s="173">
        <v>107083</v>
      </c>
      <c r="M144" s="199">
        <f t="shared" si="25"/>
        <v>0.858036858974359</v>
      </c>
      <c r="N144" s="173">
        <v>123414</v>
      </c>
      <c r="O144" s="173">
        <v>108135</v>
      </c>
      <c r="P144" s="199">
        <f t="shared" si="26"/>
        <v>0.87619718994603535</v>
      </c>
      <c r="Q144" s="199">
        <f t="shared" si="27"/>
        <v>1.1230492488696564E-2</v>
      </c>
      <c r="R144" s="199">
        <f t="shared" si="28"/>
        <v>-9.7285800157210778E-3</v>
      </c>
      <c r="S144" s="199">
        <f t="shared" si="29"/>
        <v>-1.8160330971676353E-2</v>
      </c>
    </row>
    <row r="145" spans="1:19" ht="14.25" thickBot="1" x14ac:dyDescent="0.3">
      <c r="A145" s="206" t="s">
        <v>85</v>
      </c>
      <c r="B145" s="206">
        <v>2556</v>
      </c>
      <c r="C145" s="173">
        <v>2122</v>
      </c>
      <c r="D145" s="199">
        <f t="shared" si="20"/>
        <v>0.83020344287949921</v>
      </c>
      <c r="E145" s="173">
        <v>2556</v>
      </c>
      <c r="F145" s="173">
        <v>2056</v>
      </c>
      <c r="G145" s="199">
        <f t="shared" si="21"/>
        <v>0.80438184663536771</v>
      </c>
      <c r="H145" s="199">
        <f t="shared" si="22"/>
        <v>0</v>
      </c>
      <c r="I145" s="199">
        <f t="shared" si="23"/>
        <v>3.2101167315175205E-2</v>
      </c>
      <c r="J145" s="199">
        <f t="shared" si="24"/>
        <v>2.5821596244131495E-2</v>
      </c>
      <c r="K145" s="173">
        <v>29180</v>
      </c>
      <c r="L145" s="173">
        <v>23907</v>
      </c>
      <c r="M145" s="199">
        <f t="shared" si="25"/>
        <v>0.81929403701165182</v>
      </c>
      <c r="N145" s="173">
        <v>14910</v>
      </c>
      <c r="O145" s="173">
        <v>11628</v>
      </c>
      <c r="P145" s="199">
        <f t="shared" si="26"/>
        <v>0.77987927565392356</v>
      </c>
      <c r="Q145" s="199">
        <f t="shared" si="27"/>
        <v>0.95707578806170357</v>
      </c>
      <c r="R145" s="199">
        <f t="shared" si="28"/>
        <v>1.0559855521155832</v>
      </c>
      <c r="S145" s="199">
        <f t="shared" si="29"/>
        <v>3.9414761357728256E-2</v>
      </c>
    </row>
    <row r="146" spans="1:19" ht="16.5" thickTop="1" thickBot="1" x14ac:dyDescent="0.3">
      <c r="A146" s="200" t="s">
        <v>142</v>
      </c>
      <c r="B146" s="280">
        <v>18378</v>
      </c>
      <c r="C146" s="201">
        <v>14506</v>
      </c>
      <c r="D146" s="202">
        <f t="shared" si="20"/>
        <v>0.789313309391664</v>
      </c>
      <c r="E146" s="203">
        <v>19516</v>
      </c>
      <c r="F146" s="201">
        <v>15452</v>
      </c>
      <c r="G146" s="202">
        <f t="shared" si="21"/>
        <v>0.79176060668169712</v>
      </c>
      <c r="H146" s="202">
        <f t="shared" si="22"/>
        <v>-5.8311129329780664E-2</v>
      </c>
      <c r="I146" s="202">
        <f t="shared" si="23"/>
        <v>-6.1221848304426563E-2</v>
      </c>
      <c r="J146" s="204">
        <f t="shared" si="24"/>
        <v>-2.4472972900331236E-3</v>
      </c>
      <c r="K146" s="205">
        <v>204005</v>
      </c>
      <c r="L146" s="201">
        <v>162524</v>
      </c>
      <c r="M146" s="202">
        <f t="shared" si="25"/>
        <v>0.79666674836401064</v>
      </c>
      <c r="N146" s="203">
        <v>168912</v>
      </c>
      <c r="O146" s="201">
        <v>131381</v>
      </c>
      <c r="P146" s="202">
        <f t="shared" si="26"/>
        <v>0.77780737899024344</v>
      </c>
      <c r="Q146" s="202">
        <f t="shared" si="27"/>
        <v>0.2077590698114995</v>
      </c>
      <c r="R146" s="202">
        <f t="shared" si="28"/>
        <v>0.23704340810315028</v>
      </c>
      <c r="S146" s="204">
        <f t="shared" si="29"/>
        <v>1.8859369373767199E-2</v>
      </c>
    </row>
    <row r="147" spans="1:19" ht="14.25" thickTop="1" x14ac:dyDescent="0.25">
      <c r="A147" s="206" t="s">
        <v>98</v>
      </c>
      <c r="B147" s="206">
        <v>11264</v>
      </c>
      <c r="C147" s="173">
        <v>9207</v>
      </c>
      <c r="D147" s="199">
        <f t="shared" si="20"/>
        <v>0.8173828125</v>
      </c>
      <c r="E147" s="173">
        <v>10992</v>
      </c>
      <c r="F147" s="173">
        <v>8041</v>
      </c>
      <c r="G147" s="199">
        <f t="shared" si="21"/>
        <v>0.73153202328966516</v>
      </c>
      <c r="H147" s="199">
        <f t="shared" si="22"/>
        <v>2.4745269286754024E-2</v>
      </c>
      <c r="I147" s="199">
        <f t="shared" si="23"/>
        <v>0.14500683994528041</v>
      </c>
      <c r="J147" s="199">
        <f t="shared" si="24"/>
        <v>8.5850789210334844E-2</v>
      </c>
      <c r="K147" s="173">
        <v>127160</v>
      </c>
      <c r="L147" s="173">
        <v>99534</v>
      </c>
      <c r="M147" s="199">
        <f t="shared" si="25"/>
        <v>0.78274614658697705</v>
      </c>
      <c r="N147" s="173">
        <v>122360</v>
      </c>
      <c r="O147" s="173">
        <v>94418</v>
      </c>
      <c r="P147" s="199">
        <f t="shared" si="26"/>
        <v>0.7716410591696633</v>
      </c>
      <c r="Q147" s="199">
        <f t="shared" si="27"/>
        <v>3.9228506047727985E-2</v>
      </c>
      <c r="R147" s="199">
        <f t="shared" si="28"/>
        <v>5.4184583448071422E-2</v>
      </c>
      <c r="S147" s="199">
        <f t="shared" si="29"/>
        <v>1.1105087417313753E-2</v>
      </c>
    </row>
    <row r="148" spans="1:19" x14ac:dyDescent="0.25">
      <c r="A148" s="206" t="s">
        <v>84</v>
      </c>
      <c r="B148" s="206">
        <v>6940</v>
      </c>
      <c r="C148" s="173">
        <v>5128</v>
      </c>
      <c r="D148" s="199">
        <f t="shared" si="20"/>
        <v>0.73890489913544666</v>
      </c>
      <c r="E148" s="173">
        <v>8358</v>
      </c>
      <c r="F148" s="173">
        <v>7307</v>
      </c>
      <c r="G148" s="199">
        <f t="shared" si="21"/>
        <v>0.87425221344819337</v>
      </c>
      <c r="H148" s="199">
        <f t="shared" si="22"/>
        <v>-0.16965781287389325</v>
      </c>
      <c r="I148" s="199">
        <f t="shared" si="23"/>
        <v>-0.2982071985767073</v>
      </c>
      <c r="J148" s="199">
        <f t="shared" si="24"/>
        <v>-0.13534731431274671</v>
      </c>
      <c r="K148" s="173">
        <v>75981</v>
      </c>
      <c r="L148" s="173">
        <v>62397</v>
      </c>
      <c r="M148" s="199">
        <f t="shared" si="25"/>
        <v>0.82121846251036446</v>
      </c>
      <c r="N148" s="173">
        <v>43400</v>
      </c>
      <c r="O148" s="173">
        <v>35040</v>
      </c>
      <c r="P148" s="199">
        <f t="shared" si="26"/>
        <v>0.80737327188940089</v>
      </c>
      <c r="Q148" s="199">
        <f t="shared" si="27"/>
        <v>0.75071428571428567</v>
      </c>
      <c r="R148" s="199">
        <f t="shared" si="28"/>
        <v>0.78073630136986294</v>
      </c>
      <c r="S148" s="199">
        <f t="shared" si="29"/>
        <v>1.3845190620963566E-2</v>
      </c>
    </row>
    <row r="149" spans="1:19" x14ac:dyDescent="0.25">
      <c r="A149" s="206" t="s">
        <v>103</v>
      </c>
      <c r="B149" s="206">
        <v>174</v>
      </c>
      <c r="C149" s="173">
        <v>171</v>
      </c>
      <c r="D149" s="199">
        <f t="shared" si="20"/>
        <v>0.98275862068965514</v>
      </c>
      <c r="E149" s="173">
        <v>0</v>
      </c>
      <c r="F149" s="173">
        <v>0</v>
      </c>
      <c r="G149" s="199" t="str">
        <f t="shared" si="21"/>
        <v/>
      </c>
      <c r="H149" s="199" t="str">
        <f t="shared" si="22"/>
        <v/>
      </c>
      <c r="I149" s="199" t="str">
        <f t="shared" si="23"/>
        <v/>
      </c>
      <c r="J149" s="199" t="str">
        <f t="shared" si="24"/>
        <v/>
      </c>
      <c r="K149" s="173">
        <v>174</v>
      </c>
      <c r="L149" s="173">
        <v>171</v>
      </c>
      <c r="M149" s="199">
        <f t="shared" si="25"/>
        <v>0.98275862068965514</v>
      </c>
      <c r="N149" s="173">
        <v>318</v>
      </c>
      <c r="O149" s="173">
        <v>312</v>
      </c>
      <c r="P149" s="199">
        <f t="shared" si="26"/>
        <v>0.98113207547169812</v>
      </c>
      <c r="Q149" s="199">
        <f t="shared" si="27"/>
        <v>-0.45283018867924529</v>
      </c>
      <c r="R149" s="199">
        <f t="shared" si="28"/>
        <v>-0.45192307692307687</v>
      </c>
      <c r="S149" s="199">
        <f t="shared" si="29"/>
        <v>1.6265452179570206E-3</v>
      </c>
    </row>
    <row r="150" spans="1:19" ht="14.25" thickBot="1" x14ac:dyDescent="0.3">
      <c r="A150" s="206" t="s">
        <v>350</v>
      </c>
      <c r="B150" s="206">
        <v>0</v>
      </c>
      <c r="C150" s="173">
        <v>0</v>
      </c>
      <c r="D150" s="199" t="str">
        <f t="shared" si="20"/>
        <v/>
      </c>
      <c r="E150" s="173">
        <v>166</v>
      </c>
      <c r="F150" s="173">
        <v>104</v>
      </c>
      <c r="G150" s="199">
        <f t="shared" si="21"/>
        <v>0.62650602409638556</v>
      </c>
      <c r="H150" s="199">
        <f t="shared" si="22"/>
        <v>-1</v>
      </c>
      <c r="I150" s="199">
        <f t="shared" si="23"/>
        <v>-1</v>
      </c>
      <c r="J150" s="199" t="str">
        <f t="shared" si="24"/>
        <v/>
      </c>
      <c r="K150" s="173">
        <v>690</v>
      </c>
      <c r="L150" s="173">
        <v>422</v>
      </c>
      <c r="M150" s="199">
        <f t="shared" si="25"/>
        <v>0.61159420289855071</v>
      </c>
      <c r="N150" s="173">
        <v>2834</v>
      </c>
      <c r="O150" s="173">
        <v>1611</v>
      </c>
      <c r="P150" s="199">
        <f t="shared" si="26"/>
        <v>0.56845448129851794</v>
      </c>
      <c r="Q150" s="199">
        <f t="shared" si="27"/>
        <v>-0.75652787579393088</v>
      </c>
      <c r="R150" s="199">
        <f t="shared" si="28"/>
        <v>-0.73805090006207319</v>
      </c>
      <c r="S150" s="199">
        <f t="shared" si="29"/>
        <v>4.3139721600032765E-2</v>
      </c>
    </row>
    <row r="151" spans="1:19" ht="16.5" thickTop="1" thickBot="1" x14ac:dyDescent="0.3">
      <c r="A151" s="200" t="s">
        <v>139</v>
      </c>
      <c r="B151" s="280">
        <v>16070</v>
      </c>
      <c r="C151" s="201">
        <v>13086</v>
      </c>
      <c r="D151" s="202">
        <f t="shared" si="20"/>
        <v>0.81431238332296207</v>
      </c>
      <c r="E151" s="203">
        <v>18087</v>
      </c>
      <c r="F151" s="201">
        <v>14742</v>
      </c>
      <c r="G151" s="202">
        <f t="shared" si="21"/>
        <v>0.81506054071985401</v>
      </c>
      <c r="H151" s="202">
        <f t="shared" si="22"/>
        <v>-0.1115165588544258</v>
      </c>
      <c r="I151" s="202">
        <f t="shared" si="23"/>
        <v>-0.11233211233211238</v>
      </c>
      <c r="J151" s="204">
        <f t="shared" si="24"/>
        <v>-7.4815739689193528E-4</v>
      </c>
      <c r="K151" s="205">
        <v>229225</v>
      </c>
      <c r="L151" s="201">
        <v>182510</v>
      </c>
      <c r="M151" s="202">
        <f t="shared" si="25"/>
        <v>0.79620460246482716</v>
      </c>
      <c r="N151" s="203">
        <v>209402</v>
      </c>
      <c r="O151" s="201">
        <v>164330</v>
      </c>
      <c r="P151" s="202">
        <f t="shared" si="26"/>
        <v>0.78475850278411863</v>
      </c>
      <c r="Q151" s="202">
        <f t="shared" si="27"/>
        <v>9.4664807403940676E-2</v>
      </c>
      <c r="R151" s="202">
        <f t="shared" si="28"/>
        <v>0.1106310472829064</v>
      </c>
      <c r="S151" s="204">
        <f t="shared" si="29"/>
        <v>1.1446099680708532E-2</v>
      </c>
    </row>
    <row r="152" spans="1:19" ht="14.25" thickTop="1" x14ac:dyDescent="0.25">
      <c r="A152" s="206" t="s">
        <v>359</v>
      </c>
      <c r="B152" s="206">
        <v>9484</v>
      </c>
      <c r="C152" s="173">
        <v>7940</v>
      </c>
      <c r="D152" s="199">
        <f t="shared" si="20"/>
        <v>0.83719949388443693</v>
      </c>
      <c r="E152" s="173">
        <v>0</v>
      </c>
      <c r="F152" s="173">
        <v>0</v>
      </c>
      <c r="G152" s="199" t="str">
        <f t="shared" si="21"/>
        <v/>
      </c>
      <c r="H152" s="199" t="str">
        <f t="shared" si="22"/>
        <v/>
      </c>
      <c r="I152" s="199" t="str">
        <f t="shared" si="23"/>
        <v/>
      </c>
      <c r="J152" s="199" t="str">
        <f t="shared" si="24"/>
        <v/>
      </c>
      <c r="K152" s="173">
        <v>92751</v>
      </c>
      <c r="L152" s="173">
        <v>76903</v>
      </c>
      <c r="M152" s="199">
        <f t="shared" si="25"/>
        <v>0.82913391769360978</v>
      </c>
      <c r="N152" s="173">
        <v>0</v>
      </c>
      <c r="O152" s="173">
        <v>0</v>
      </c>
      <c r="P152" s="199" t="str">
        <f t="shared" si="26"/>
        <v/>
      </c>
      <c r="Q152" s="199" t="str">
        <f t="shared" si="27"/>
        <v/>
      </c>
      <c r="R152" s="199" t="str">
        <f t="shared" si="28"/>
        <v/>
      </c>
      <c r="S152" s="199" t="str">
        <f t="shared" si="29"/>
        <v/>
      </c>
    </row>
    <row r="153" spans="1:19" x14ac:dyDescent="0.25">
      <c r="A153" s="206" t="s">
        <v>350</v>
      </c>
      <c r="B153" s="206">
        <v>6586</v>
      </c>
      <c r="C153" s="173">
        <v>5146</v>
      </c>
      <c r="D153" s="199">
        <f t="shared" si="20"/>
        <v>0.78135438809596114</v>
      </c>
      <c r="E153" s="173">
        <v>7930</v>
      </c>
      <c r="F153" s="173">
        <v>5782</v>
      </c>
      <c r="G153" s="199">
        <f t="shared" si="21"/>
        <v>0.72912988650693566</v>
      </c>
      <c r="H153" s="199">
        <f t="shared" si="22"/>
        <v>-0.16948297604035312</v>
      </c>
      <c r="I153" s="199">
        <f t="shared" si="23"/>
        <v>-0.10999654098927703</v>
      </c>
      <c r="J153" s="199">
        <f t="shared" si="24"/>
        <v>5.2224501589025474E-2</v>
      </c>
      <c r="K153" s="173">
        <v>91800</v>
      </c>
      <c r="L153" s="173">
        <v>67885</v>
      </c>
      <c r="M153" s="199">
        <f t="shared" si="25"/>
        <v>0.7394880174291939</v>
      </c>
      <c r="N153" s="173">
        <v>97464</v>
      </c>
      <c r="O153" s="173">
        <v>67696</v>
      </c>
      <c r="P153" s="199">
        <f t="shared" si="26"/>
        <v>0.69457440696051875</v>
      </c>
      <c r="Q153" s="199">
        <f t="shared" si="27"/>
        <v>-5.8113765082491997E-2</v>
      </c>
      <c r="R153" s="199">
        <f t="shared" si="28"/>
        <v>2.7918931694634885E-3</v>
      </c>
      <c r="S153" s="199">
        <f t="shared" si="29"/>
        <v>4.4913610468675147E-2</v>
      </c>
    </row>
    <row r="154" spans="1:19" ht="14.25" thickBot="1" x14ac:dyDescent="0.3">
      <c r="A154" s="206" t="s">
        <v>84</v>
      </c>
      <c r="B154" s="206">
        <v>0</v>
      </c>
      <c r="C154" s="173">
        <v>0</v>
      </c>
      <c r="D154" s="199" t="str">
        <f t="shared" si="20"/>
        <v/>
      </c>
      <c r="E154" s="173">
        <v>10157</v>
      </c>
      <c r="F154" s="173">
        <v>8960</v>
      </c>
      <c r="G154" s="199">
        <f t="shared" si="21"/>
        <v>0.8821502412129566</v>
      </c>
      <c r="H154" s="199">
        <f t="shared" si="22"/>
        <v>-1</v>
      </c>
      <c r="I154" s="199">
        <f t="shared" si="23"/>
        <v>-1</v>
      </c>
      <c r="J154" s="199" t="str">
        <f t="shared" si="24"/>
        <v/>
      </c>
      <c r="K154" s="173">
        <v>44674</v>
      </c>
      <c r="L154" s="173">
        <v>37722</v>
      </c>
      <c r="M154" s="199">
        <f t="shared" si="25"/>
        <v>0.84438375789049558</v>
      </c>
      <c r="N154" s="173">
        <v>111938</v>
      </c>
      <c r="O154" s="173">
        <v>96634</v>
      </c>
      <c r="P154" s="199">
        <f t="shared" si="26"/>
        <v>0.86328145937929923</v>
      </c>
      <c r="Q154" s="199">
        <f t="shared" si="27"/>
        <v>-0.60090407189694295</v>
      </c>
      <c r="R154" s="199">
        <f t="shared" si="28"/>
        <v>-0.60964049920317898</v>
      </c>
      <c r="S154" s="199">
        <f t="shared" si="29"/>
        <v>-1.8897701488803653E-2</v>
      </c>
    </row>
    <row r="155" spans="1:19" ht="16.5" thickTop="1" thickBot="1" x14ac:dyDescent="0.3">
      <c r="A155" s="200" t="s">
        <v>147</v>
      </c>
      <c r="B155" s="280">
        <v>14412</v>
      </c>
      <c r="C155" s="201">
        <v>11426</v>
      </c>
      <c r="D155" s="202">
        <f t="shared" si="20"/>
        <v>0.79281154593394398</v>
      </c>
      <c r="E155" s="203">
        <v>9251</v>
      </c>
      <c r="F155" s="201">
        <v>7836</v>
      </c>
      <c r="G155" s="202">
        <f t="shared" si="21"/>
        <v>0.84704356285806937</v>
      </c>
      <c r="H155" s="202">
        <f t="shared" si="22"/>
        <v>0.55788563398551516</v>
      </c>
      <c r="I155" s="202">
        <f t="shared" si="23"/>
        <v>0.4581419091373149</v>
      </c>
      <c r="J155" s="204">
        <f t="shared" si="24"/>
        <v>-5.4232016924125381E-2</v>
      </c>
      <c r="K155" s="205">
        <v>134057</v>
      </c>
      <c r="L155" s="201">
        <v>103596</v>
      </c>
      <c r="M155" s="202">
        <f t="shared" si="25"/>
        <v>0.77277575956496114</v>
      </c>
      <c r="N155" s="203">
        <v>102483</v>
      </c>
      <c r="O155" s="201">
        <v>84262</v>
      </c>
      <c r="P155" s="202">
        <f t="shared" si="26"/>
        <v>0.82220465833357725</v>
      </c>
      <c r="Q155" s="202">
        <f t="shared" si="27"/>
        <v>0.30809012226418031</v>
      </c>
      <c r="R155" s="202">
        <f t="shared" si="28"/>
        <v>0.22945099807742508</v>
      </c>
      <c r="S155" s="204">
        <f t="shared" si="29"/>
        <v>-4.9428898768616114E-2</v>
      </c>
    </row>
    <row r="156" spans="1:19" ht="14.25" thickTop="1" x14ac:dyDescent="0.25">
      <c r="A156" s="206" t="s">
        <v>350</v>
      </c>
      <c r="B156" s="206">
        <v>6446</v>
      </c>
      <c r="C156" s="173">
        <v>4715</v>
      </c>
      <c r="D156" s="199">
        <f t="shared" si="20"/>
        <v>0.73146137139311196</v>
      </c>
      <c r="E156" s="173">
        <v>0</v>
      </c>
      <c r="F156" s="173">
        <v>0</v>
      </c>
      <c r="G156" s="199" t="str">
        <f t="shared" si="21"/>
        <v/>
      </c>
      <c r="H156" s="199" t="str">
        <f t="shared" si="22"/>
        <v/>
      </c>
      <c r="I156" s="199" t="str">
        <f t="shared" si="23"/>
        <v/>
      </c>
      <c r="J156" s="199" t="str">
        <f t="shared" si="24"/>
        <v/>
      </c>
      <c r="K156" s="173">
        <v>37272</v>
      </c>
      <c r="L156" s="173">
        <v>27679</v>
      </c>
      <c r="M156" s="199">
        <f t="shared" si="25"/>
        <v>0.74262180725477567</v>
      </c>
      <c r="N156" s="173">
        <v>384</v>
      </c>
      <c r="O156" s="173">
        <v>298</v>
      </c>
      <c r="P156" s="199">
        <f t="shared" si="26"/>
        <v>0.77604166666666663</v>
      </c>
      <c r="Q156" s="199">
        <f t="shared" si="27"/>
        <v>96.0625</v>
      </c>
      <c r="R156" s="199">
        <f t="shared" si="28"/>
        <v>91.882550335570471</v>
      </c>
      <c r="S156" s="199">
        <f t="shared" si="29"/>
        <v>-3.3419859411890962E-2</v>
      </c>
    </row>
    <row r="157" spans="1:19" x14ac:dyDescent="0.25">
      <c r="A157" s="206" t="s">
        <v>351</v>
      </c>
      <c r="B157" s="206">
        <v>4473</v>
      </c>
      <c r="C157" s="173">
        <v>3624</v>
      </c>
      <c r="D157" s="199">
        <f t="shared" si="20"/>
        <v>0.81019450033534546</v>
      </c>
      <c r="E157" s="173">
        <v>5454</v>
      </c>
      <c r="F157" s="173">
        <v>4810</v>
      </c>
      <c r="G157" s="199">
        <f t="shared" si="21"/>
        <v>0.88192152548588187</v>
      </c>
      <c r="H157" s="199">
        <f t="shared" si="22"/>
        <v>-0.17986798679867988</v>
      </c>
      <c r="I157" s="199">
        <f t="shared" si="23"/>
        <v>-0.24656964656964653</v>
      </c>
      <c r="J157" s="199">
        <f t="shared" si="24"/>
        <v>-7.1727025150536416E-2</v>
      </c>
      <c r="K157" s="173">
        <v>55060</v>
      </c>
      <c r="L157" s="173">
        <v>44451</v>
      </c>
      <c r="M157" s="199">
        <f t="shared" si="25"/>
        <v>0.80731928804940067</v>
      </c>
      <c r="N157" s="173">
        <v>61070</v>
      </c>
      <c r="O157" s="173">
        <v>51027</v>
      </c>
      <c r="P157" s="199">
        <f t="shared" si="26"/>
        <v>0.83554936957589654</v>
      </c>
      <c r="Q157" s="199">
        <f t="shared" si="27"/>
        <v>-9.8411658752251552E-2</v>
      </c>
      <c r="R157" s="199">
        <f t="shared" si="28"/>
        <v>-0.1288729496149098</v>
      </c>
      <c r="S157" s="199">
        <f t="shared" si="29"/>
        <v>-2.8230081526495865E-2</v>
      </c>
    </row>
    <row r="158" spans="1:19" x14ac:dyDescent="0.25">
      <c r="A158" s="206" t="s">
        <v>359</v>
      </c>
      <c r="B158" s="206">
        <v>3493</v>
      </c>
      <c r="C158" s="173">
        <v>3087</v>
      </c>
      <c r="D158" s="199">
        <f t="shared" si="20"/>
        <v>0.88376753507014028</v>
      </c>
      <c r="E158" s="173">
        <v>0</v>
      </c>
      <c r="F158" s="173">
        <v>0</v>
      </c>
      <c r="G158" s="199" t="str">
        <f t="shared" si="21"/>
        <v/>
      </c>
      <c r="H158" s="199" t="str">
        <f t="shared" si="22"/>
        <v/>
      </c>
      <c r="I158" s="199" t="str">
        <f t="shared" si="23"/>
        <v/>
      </c>
      <c r="J158" s="199" t="str">
        <f t="shared" si="24"/>
        <v/>
      </c>
      <c r="K158" s="173">
        <v>26212</v>
      </c>
      <c r="L158" s="173">
        <v>20940</v>
      </c>
      <c r="M158" s="199">
        <f t="shared" si="25"/>
        <v>0.79887074622310394</v>
      </c>
      <c r="N158" s="173">
        <v>0</v>
      </c>
      <c r="O158" s="173">
        <v>0</v>
      </c>
      <c r="P158" s="199" t="str">
        <f t="shared" si="26"/>
        <v/>
      </c>
      <c r="Q158" s="199" t="str">
        <f t="shared" si="27"/>
        <v/>
      </c>
      <c r="R158" s="199" t="str">
        <f t="shared" si="28"/>
        <v/>
      </c>
      <c r="S158" s="199" t="str">
        <f t="shared" si="29"/>
        <v/>
      </c>
    </row>
    <row r="159" spans="1:19" ht="14.25" thickBot="1" x14ac:dyDescent="0.3">
      <c r="A159" s="206" t="s">
        <v>84</v>
      </c>
      <c r="B159" s="206">
        <v>0</v>
      </c>
      <c r="C159" s="173">
        <v>0</v>
      </c>
      <c r="D159" s="199" t="str">
        <f t="shared" si="20"/>
        <v/>
      </c>
      <c r="E159" s="173">
        <v>3797</v>
      </c>
      <c r="F159" s="173">
        <v>3026</v>
      </c>
      <c r="G159" s="199">
        <f t="shared" si="21"/>
        <v>0.79694495654464048</v>
      </c>
      <c r="H159" s="199">
        <f t="shared" si="22"/>
        <v>-1</v>
      </c>
      <c r="I159" s="199">
        <f t="shared" si="23"/>
        <v>-1</v>
      </c>
      <c r="J159" s="199" t="str">
        <f t="shared" si="24"/>
        <v/>
      </c>
      <c r="K159" s="173">
        <v>15513</v>
      </c>
      <c r="L159" s="173">
        <v>10526</v>
      </c>
      <c r="M159" s="199">
        <f t="shared" si="25"/>
        <v>0.67852768645652028</v>
      </c>
      <c r="N159" s="173">
        <v>41029</v>
      </c>
      <c r="O159" s="173">
        <v>32937</v>
      </c>
      <c r="P159" s="199">
        <f t="shared" si="26"/>
        <v>0.80277364790757755</v>
      </c>
      <c r="Q159" s="199">
        <f t="shared" si="27"/>
        <v>-0.62190158180798949</v>
      </c>
      <c r="R159" s="199">
        <f t="shared" si="28"/>
        <v>-0.68042019613200955</v>
      </c>
      <c r="S159" s="199">
        <f t="shared" si="29"/>
        <v>-0.12424596145105726</v>
      </c>
    </row>
    <row r="160" spans="1:19" ht="16.5" thickTop="1" thickBot="1" x14ac:dyDescent="0.3">
      <c r="A160" s="200" t="s">
        <v>166</v>
      </c>
      <c r="B160" s="280">
        <v>13906</v>
      </c>
      <c r="C160" s="201">
        <v>8532</v>
      </c>
      <c r="D160" s="202">
        <f t="shared" si="20"/>
        <v>0.61354810873004462</v>
      </c>
      <c r="E160" s="203">
        <v>6195</v>
      </c>
      <c r="F160" s="201">
        <v>4577</v>
      </c>
      <c r="G160" s="202">
        <f t="shared" si="21"/>
        <v>0.73882163034705406</v>
      </c>
      <c r="H160" s="202">
        <f t="shared" si="22"/>
        <v>1.2447134786117835</v>
      </c>
      <c r="I160" s="202">
        <f t="shared" si="23"/>
        <v>0.86410312431723835</v>
      </c>
      <c r="J160" s="204">
        <f t="shared" si="24"/>
        <v>-0.12527352161700944</v>
      </c>
      <c r="K160" s="205">
        <v>103731</v>
      </c>
      <c r="L160" s="201">
        <v>67345</v>
      </c>
      <c r="M160" s="202">
        <f t="shared" si="25"/>
        <v>0.64922732837820907</v>
      </c>
      <c r="N160" s="203">
        <v>72397</v>
      </c>
      <c r="O160" s="201">
        <v>46402</v>
      </c>
      <c r="P160" s="202">
        <f t="shared" si="26"/>
        <v>0.64093816042101193</v>
      </c>
      <c r="Q160" s="202">
        <f t="shared" si="27"/>
        <v>0.43280798928132391</v>
      </c>
      <c r="R160" s="202">
        <f t="shared" si="28"/>
        <v>0.45133830438343181</v>
      </c>
      <c r="S160" s="204">
        <f t="shared" si="29"/>
        <v>8.2891679571971411E-3</v>
      </c>
    </row>
    <row r="161" spans="1:19" ht="14.25" thickTop="1" x14ac:dyDescent="0.25">
      <c r="A161" s="206" t="s">
        <v>350</v>
      </c>
      <c r="B161" s="206">
        <v>8194</v>
      </c>
      <c r="C161" s="173">
        <v>5522</v>
      </c>
      <c r="D161" s="199">
        <f t="shared" si="20"/>
        <v>0.67390773736880649</v>
      </c>
      <c r="E161" s="173">
        <v>6195</v>
      </c>
      <c r="F161" s="173">
        <v>4577</v>
      </c>
      <c r="G161" s="199">
        <f t="shared" si="21"/>
        <v>0.73882163034705406</v>
      </c>
      <c r="H161" s="199">
        <f t="shared" si="22"/>
        <v>0.32267958030669885</v>
      </c>
      <c r="I161" s="199">
        <f t="shared" si="23"/>
        <v>0.20646711819969421</v>
      </c>
      <c r="J161" s="199">
        <f t="shared" si="24"/>
        <v>-6.4913892978247567E-2</v>
      </c>
      <c r="K161" s="173">
        <v>83453</v>
      </c>
      <c r="L161" s="173">
        <v>54997</v>
      </c>
      <c r="M161" s="199">
        <f t="shared" si="25"/>
        <v>0.65901765065366136</v>
      </c>
      <c r="N161" s="173">
        <v>72127</v>
      </c>
      <c r="O161" s="173">
        <v>46282</v>
      </c>
      <c r="P161" s="199">
        <f t="shared" si="26"/>
        <v>0.64167371442039733</v>
      </c>
      <c r="Q161" s="199">
        <f t="shared" si="27"/>
        <v>0.15702857459758479</v>
      </c>
      <c r="R161" s="199">
        <f t="shared" si="28"/>
        <v>0.18830214770321074</v>
      </c>
      <c r="S161" s="199">
        <f t="shared" si="29"/>
        <v>1.7343936233264023E-2</v>
      </c>
    </row>
    <row r="162" spans="1:19" x14ac:dyDescent="0.25">
      <c r="A162" s="206" t="s">
        <v>359</v>
      </c>
      <c r="B162" s="206">
        <v>5712</v>
      </c>
      <c r="C162" s="173">
        <v>3010</v>
      </c>
      <c r="D162" s="199">
        <f t="shared" si="20"/>
        <v>0.52696078431372551</v>
      </c>
      <c r="E162" s="173">
        <v>0</v>
      </c>
      <c r="F162" s="173">
        <v>0</v>
      </c>
      <c r="G162" s="199" t="str">
        <f t="shared" si="21"/>
        <v/>
      </c>
      <c r="H162" s="199" t="str">
        <f t="shared" si="22"/>
        <v/>
      </c>
      <c r="I162" s="199" t="str">
        <f t="shared" si="23"/>
        <v/>
      </c>
      <c r="J162" s="199" t="str">
        <f t="shared" si="24"/>
        <v/>
      </c>
      <c r="K162" s="173">
        <v>20128</v>
      </c>
      <c r="L162" s="173">
        <v>12223</v>
      </c>
      <c r="M162" s="199">
        <f t="shared" si="25"/>
        <v>0.60726351351351349</v>
      </c>
      <c r="N162" s="173">
        <v>0</v>
      </c>
      <c r="O162" s="173">
        <v>0</v>
      </c>
      <c r="P162" s="199" t="str">
        <f t="shared" si="26"/>
        <v/>
      </c>
      <c r="Q162" s="199" t="str">
        <f t="shared" si="27"/>
        <v/>
      </c>
      <c r="R162" s="199" t="str">
        <f t="shared" si="28"/>
        <v/>
      </c>
      <c r="S162" s="199" t="str">
        <f t="shared" si="29"/>
        <v/>
      </c>
    </row>
    <row r="163" spans="1:19" ht="14.25" thickBot="1" x14ac:dyDescent="0.3">
      <c r="A163" s="206" t="s">
        <v>84</v>
      </c>
      <c r="B163" s="206">
        <v>0</v>
      </c>
      <c r="C163" s="173">
        <v>0</v>
      </c>
      <c r="D163" s="199" t="str">
        <f t="shared" si="20"/>
        <v/>
      </c>
      <c r="E163" s="173">
        <v>0</v>
      </c>
      <c r="F163" s="173">
        <v>0</v>
      </c>
      <c r="G163" s="199" t="str">
        <f t="shared" si="21"/>
        <v/>
      </c>
      <c r="H163" s="199" t="str">
        <f t="shared" si="22"/>
        <v/>
      </c>
      <c r="I163" s="199" t="str">
        <f t="shared" si="23"/>
        <v/>
      </c>
      <c r="J163" s="199" t="str">
        <f t="shared" si="24"/>
        <v/>
      </c>
      <c r="K163" s="173">
        <v>150</v>
      </c>
      <c r="L163" s="173">
        <v>125</v>
      </c>
      <c r="M163" s="199">
        <f t="shared" si="25"/>
        <v>0.83333333333333337</v>
      </c>
      <c r="N163" s="173">
        <v>270</v>
      </c>
      <c r="O163" s="173">
        <v>120</v>
      </c>
      <c r="P163" s="199">
        <f t="shared" si="26"/>
        <v>0.44444444444444442</v>
      </c>
      <c r="Q163" s="199">
        <f t="shared" si="27"/>
        <v>-0.44444444444444442</v>
      </c>
      <c r="R163" s="199">
        <f t="shared" si="28"/>
        <v>4.1666666666666741E-2</v>
      </c>
      <c r="S163" s="199">
        <f t="shared" si="29"/>
        <v>0.38888888888888895</v>
      </c>
    </row>
    <row r="164" spans="1:19" ht="16.5" thickTop="1" thickBot="1" x14ac:dyDescent="0.3">
      <c r="A164" s="200" t="s">
        <v>149</v>
      </c>
      <c r="B164" s="280">
        <v>13845</v>
      </c>
      <c r="C164" s="201">
        <v>11248</v>
      </c>
      <c r="D164" s="202">
        <f t="shared" si="20"/>
        <v>0.81242325749368005</v>
      </c>
      <c r="E164" s="203">
        <v>11460</v>
      </c>
      <c r="F164" s="201">
        <v>8910</v>
      </c>
      <c r="G164" s="202">
        <f t="shared" si="21"/>
        <v>0.77748691099476441</v>
      </c>
      <c r="H164" s="202">
        <f t="shared" si="22"/>
        <v>0.20811518324607325</v>
      </c>
      <c r="I164" s="202">
        <f t="shared" si="23"/>
        <v>0.26240179573512901</v>
      </c>
      <c r="J164" s="204">
        <f t="shared" si="24"/>
        <v>3.4936346498915638E-2</v>
      </c>
      <c r="K164" s="205">
        <v>142762</v>
      </c>
      <c r="L164" s="201">
        <v>113348</v>
      </c>
      <c r="M164" s="202">
        <f t="shared" si="25"/>
        <v>0.79396478054384223</v>
      </c>
      <c r="N164" s="203">
        <v>118719</v>
      </c>
      <c r="O164" s="201">
        <v>102094</v>
      </c>
      <c r="P164" s="202">
        <f t="shared" si="26"/>
        <v>0.85996344308830097</v>
      </c>
      <c r="Q164" s="202">
        <f t="shared" si="27"/>
        <v>0.20252023686183351</v>
      </c>
      <c r="R164" s="202">
        <f t="shared" si="28"/>
        <v>0.11023174721335249</v>
      </c>
      <c r="S164" s="204">
        <f t="shared" si="29"/>
        <v>-6.5998662544458742E-2</v>
      </c>
    </row>
    <row r="165" spans="1:19" ht="14.25" thickTop="1" x14ac:dyDescent="0.25">
      <c r="A165" s="206" t="s">
        <v>359</v>
      </c>
      <c r="B165" s="206">
        <v>10565</v>
      </c>
      <c r="C165" s="173">
        <v>8731</v>
      </c>
      <c r="D165" s="199">
        <f t="shared" si="20"/>
        <v>0.82640795078088025</v>
      </c>
      <c r="E165" s="173">
        <v>0</v>
      </c>
      <c r="F165" s="173">
        <v>0</v>
      </c>
      <c r="G165" s="199" t="str">
        <f t="shared" si="21"/>
        <v/>
      </c>
      <c r="H165" s="199" t="str">
        <f t="shared" si="22"/>
        <v/>
      </c>
      <c r="I165" s="199" t="str">
        <f t="shared" si="23"/>
        <v/>
      </c>
      <c r="J165" s="199" t="str">
        <f t="shared" si="24"/>
        <v/>
      </c>
      <c r="K165" s="173">
        <v>80214</v>
      </c>
      <c r="L165" s="173">
        <v>66116</v>
      </c>
      <c r="M165" s="199">
        <f t="shared" si="25"/>
        <v>0.82424514423916029</v>
      </c>
      <c r="N165" s="173">
        <v>0</v>
      </c>
      <c r="O165" s="173">
        <v>0</v>
      </c>
      <c r="P165" s="199" t="str">
        <f t="shared" si="26"/>
        <v/>
      </c>
      <c r="Q165" s="199" t="str">
        <f t="shared" si="27"/>
        <v/>
      </c>
      <c r="R165" s="199" t="str">
        <f t="shared" si="28"/>
        <v/>
      </c>
      <c r="S165" s="199" t="str">
        <f t="shared" si="29"/>
        <v/>
      </c>
    </row>
    <row r="166" spans="1:19" x14ac:dyDescent="0.25">
      <c r="A166" s="206" t="s">
        <v>350</v>
      </c>
      <c r="B166" s="206">
        <v>3280</v>
      </c>
      <c r="C166" s="173">
        <v>2517</v>
      </c>
      <c r="D166" s="199">
        <f t="shared" si="20"/>
        <v>0.76737804878048776</v>
      </c>
      <c r="E166" s="173">
        <v>2870</v>
      </c>
      <c r="F166" s="173">
        <v>2296</v>
      </c>
      <c r="G166" s="199">
        <f t="shared" si="21"/>
        <v>0.8</v>
      </c>
      <c r="H166" s="199">
        <f t="shared" si="22"/>
        <v>0.14285714285714279</v>
      </c>
      <c r="I166" s="199">
        <f t="shared" si="23"/>
        <v>9.6254355400696934E-2</v>
      </c>
      <c r="J166" s="199">
        <f t="shared" si="24"/>
        <v>-3.262195121951228E-2</v>
      </c>
      <c r="K166" s="173">
        <v>37185</v>
      </c>
      <c r="L166" s="173">
        <v>27376</v>
      </c>
      <c r="M166" s="199">
        <f t="shared" si="25"/>
        <v>0.73621083770337503</v>
      </c>
      <c r="N166" s="173">
        <v>32660</v>
      </c>
      <c r="O166" s="173">
        <v>24885</v>
      </c>
      <c r="P166" s="199">
        <f t="shared" si="26"/>
        <v>0.76194121249234537</v>
      </c>
      <c r="Q166" s="199">
        <f t="shared" si="27"/>
        <v>0.13854868340477644</v>
      </c>
      <c r="R166" s="199">
        <f t="shared" si="28"/>
        <v>0.10010046212577861</v>
      </c>
      <c r="S166" s="199">
        <f t="shared" si="29"/>
        <v>-2.5730374788970334E-2</v>
      </c>
    </row>
    <row r="167" spans="1:19" ht="14.25" thickBot="1" x14ac:dyDescent="0.3">
      <c r="A167" s="206" t="s">
        <v>84</v>
      </c>
      <c r="B167" s="206">
        <v>0</v>
      </c>
      <c r="C167" s="173">
        <v>0</v>
      </c>
      <c r="D167" s="199" t="str">
        <f t="shared" si="20"/>
        <v/>
      </c>
      <c r="E167" s="173">
        <v>8590</v>
      </c>
      <c r="F167" s="173">
        <v>6614</v>
      </c>
      <c r="G167" s="199">
        <f t="shared" si="21"/>
        <v>0.76996507566938299</v>
      </c>
      <c r="H167" s="199">
        <f t="shared" si="22"/>
        <v>-1</v>
      </c>
      <c r="I167" s="199">
        <f t="shared" si="23"/>
        <v>-1</v>
      </c>
      <c r="J167" s="199" t="str">
        <f t="shared" si="24"/>
        <v/>
      </c>
      <c r="K167" s="173">
        <v>25363</v>
      </c>
      <c r="L167" s="173">
        <v>19856</v>
      </c>
      <c r="M167" s="199">
        <f t="shared" si="25"/>
        <v>0.78287268856207859</v>
      </c>
      <c r="N167" s="173">
        <v>86059</v>
      </c>
      <c r="O167" s="173">
        <v>77209</v>
      </c>
      <c r="P167" s="199">
        <f t="shared" si="26"/>
        <v>0.89716357382725809</v>
      </c>
      <c r="Q167" s="199">
        <f t="shared" si="27"/>
        <v>-0.70528358451759843</v>
      </c>
      <c r="R167" s="199">
        <f t="shared" si="28"/>
        <v>-0.74282790866349779</v>
      </c>
      <c r="S167" s="199">
        <f t="shared" si="29"/>
        <v>-0.1142908852651795</v>
      </c>
    </row>
    <row r="168" spans="1:19" ht="16.5" thickTop="1" thickBot="1" x14ac:dyDescent="0.3">
      <c r="A168" s="200" t="s">
        <v>143</v>
      </c>
      <c r="B168" s="280">
        <v>13681</v>
      </c>
      <c r="C168" s="201">
        <v>10684</v>
      </c>
      <c r="D168" s="202">
        <f t="shared" si="20"/>
        <v>0.78093706600394708</v>
      </c>
      <c r="E168" s="203">
        <v>11858</v>
      </c>
      <c r="F168" s="201">
        <v>9028</v>
      </c>
      <c r="G168" s="202">
        <f t="shared" si="21"/>
        <v>0.76134255355034575</v>
      </c>
      <c r="H168" s="202">
        <f t="shared" si="22"/>
        <v>0.15373587451509518</v>
      </c>
      <c r="I168" s="202">
        <f t="shared" si="23"/>
        <v>0.18342933097031455</v>
      </c>
      <c r="J168" s="204">
        <f t="shared" si="24"/>
        <v>1.9594512453601332E-2</v>
      </c>
      <c r="K168" s="205">
        <v>147049</v>
      </c>
      <c r="L168" s="201">
        <v>108810</v>
      </c>
      <c r="M168" s="202">
        <f t="shared" si="25"/>
        <v>0.73995742915626761</v>
      </c>
      <c r="N168" s="203">
        <v>121169</v>
      </c>
      <c r="O168" s="201">
        <v>99321</v>
      </c>
      <c r="P168" s="202">
        <f t="shared" si="26"/>
        <v>0.81968985466579736</v>
      </c>
      <c r="Q168" s="202">
        <f t="shared" si="27"/>
        <v>0.21358598321352829</v>
      </c>
      <c r="R168" s="202">
        <f t="shared" si="28"/>
        <v>9.553870782613938E-2</v>
      </c>
      <c r="S168" s="204">
        <f t="shared" si="29"/>
        <v>-7.9732425509529747E-2</v>
      </c>
    </row>
    <row r="169" spans="1:19" ht="14.25" thickTop="1" x14ac:dyDescent="0.25">
      <c r="A169" s="206" t="s">
        <v>359</v>
      </c>
      <c r="B169" s="206">
        <v>13681</v>
      </c>
      <c r="C169" s="173">
        <v>10684</v>
      </c>
      <c r="D169" s="199">
        <f t="shared" si="20"/>
        <v>0.78093706600394708</v>
      </c>
      <c r="E169" s="173">
        <v>0</v>
      </c>
      <c r="F169" s="173">
        <v>0</v>
      </c>
      <c r="G169" s="199" t="str">
        <f t="shared" si="21"/>
        <v/>
      </c>
      <c r="H169" s="199" t="str">
        <f t="shared" si="22"/>
        <v/>
      </c>
      <c r="I169" s="199" t="str">
        <f t="shared" si="23"/>
        <v/>
      </c>
      <c r="J169" s="199" t="str">
        <f t="shared" si="24"/>
        <v/>
      </c>
      <c r="K169" s="173">
        <v>88427</v>
      </c>
      <c r="L169" s="173">
        <v>67089</v>
      </c>
      <c r="M169" s="199">
        <f t="shared" si="25"/>
        <v>0.75869361167969063</v>
      </c>
      <c r="N169" s="173">
        <v>0</v>
      </c>
      <c r="O169" s="173">
        <v>0</v>
      </c>
      <c r="P169" s="199" t="str">
        <f t="shared" si="26"/>
        <v/>
      </c>
      <c r="Q169" s="199" t="str">
        <f t="shared" si="27"/>
        <v/>
      </c>
      <c r="R169" s="199" t="str">
        <f t="shared" si="28"/>
        <v/>
      </c>
      <c r="S169" s="199" t="str">
        <f t="shared" si="29"/>
        <v/>
      </c>
    </row>
    <row r="170" spans="1:19" ht="14.25" thickBot="1" x14ac:dyDescent="0.3">
      <c r="A170" s="206" t="s">
        <v>84</v>
      </c>
      <c r="B170" s="206">
        <v>0</v>
      </c>
      <c r="C170" s="173">
        <v>0</v>
      </c>
      <c r="D170" s="199" t="str">
        <f t="shared" si="20"/>
        <v/>
      </c>
      <c r="E170" s="173">
        <v>11858</v>
      </c>
      <c r="F170" s="173">
        <v>9028</v>
      </c>
      <c r="G170" s="199">
        <f t="shared" si="21"/>
        <v>0.76134255355034575</v>
      </c>
      <c r="H170" s="199">
        <f t="shared" si="22"/>
        <v>-1</v>
      </c>
      <c r="I170" s="199">
        <f t="shared" si="23"/>
        <v>-1</v>
      </c>
      <c r="J170" s="199" t="str">
        <f t="shared" si="24"/>
        <v/>
      </c>
      <c r="K170" s="173">
        <v>58622</v>
      </c>
      <c r="L170" s="173">
        <v>41721</v>
      </c>
      <c r="M170" s="199">
        <f t="shared" si="25"/>
        <v>0.71169526798812732</v>
      </c>
      <c r="N170" s="173">
        <v>121169</v>
      </c>
      <c r="O170" s="173">
        <v>99321</v>
      </c>
      <c r="P170" s="199">
        <f t="shared" si="26"/>
        <v>0.81968985466579736</v>
      </c>
      <c r="Q170" s="199">
        <f t="shared" si="27"/>
        <v>-0.5161963868646271</v>
      </c>
      <c r="R170" s="199">
        <f t="shared" si="28"/>
        <v>-0.57993777750928799</v>
      </c>
      <c r="S170" s="199">
        <f t="shared" si="29"/>
        <v>-0.10799458667767003</v>
      </c>
    </row>
    <row r="171" spans="1:19" ht="16.5" thickTop="1" thickBot="1" x14ac:dyDescent="0.3">
      <c r="A171" s="200" t="s">
        <v>148</v>
      </c>
      <c r="B171" s="280">
        <v>12041</v>
      </c>
      <c r="C171" s="201">
        <v>9652</v>
      </c>
      <c r="D171" s="202">
        <f t="shared" si="20"/>
        <v>0.80159455194751261</v>
      </c>
      <c r="E171" s="203">
        <v>11760</v>
      </c>
      <c r="F171" s="201">
        <v>9352</v>
      </c>
      <c r="G171" s="202">
        <f t="shared" si="21"/>
        <v>0.79523809523809519</v>
      </c>
      <c r="H171" s="202">
        <f t="shared" si="22"/>
        <v>2.3894557823129325E-2</v>
      </c>
      <c r="I171" s="202">
        <f t="shared" si="23"/>
        <v>3.2078699743370409E-2</v>
      </c>
      <c r="J171" s="204">
        <f t="shared" si="24"/>
        <v>6.356456709417424E-3</v>
      </c>
      <c r="K171" s="205">
        <v>128905</v>
      </c>
      <c r="L171" s="201">
        <v>100971</v>
      </c>
      <c r="M171" s="202">
        <f t="shared" si="25"/>
        <v>0.78329777743299334</v>
      </c>
      <c r="N171" s="203">
        <v>116891</v>
      </c>
      <c r="O171" s="201">
        <v>89786</v>
      </c>
      <c r="P171" s="202">
        <f t="shared" si="26"/>
        <v>0.76811730586614879</v>
      </c>
      <c r="Q171" s="202">
        <f t="shared" si="27"/>
        <v>0.1027795125373212</v>
      </c>
      <c r="R171" s="202">
        <f t="shared" si="28"/>
        <v>0.12457398703584088</v>
      </c>
      <c r="S171" s="204">
        <f t="shared" si="29"/>
        <v>1.5180471566844544E-2</v>
      </c>
    </row>
    <row r="172" spans="1:19" ht="14.25" thickTop="1" x14ac:dyDescent="0.25">
      <c r="A172" s="206" t="s">
        <v>350</v>
      </c>
      <c r="B172" s="206">
        <v>12041</v>
      </c>
      <c r="C172" s="173">
        <v>9652</v>
      </c>
      <c r="D172" s="199">
        <f t="shared" si="20"/>
        <v>0.80159455194751261</v>
      </c>
      <c r="E172" s="173">
        <v>9527</v>
      </c>
      <c r="F172" s="173">
        <v>7568</v>
      </c>
      <c r="G172" s="199">
        <f t="shared" si="21"/>
        <v>0.79437388474860926</v>
      </c>
      <c r="H172" s="199">
        <f t="shared" si="22"/>
        <v>0.26388159966411262</v>
      </c>
      <c r="I172" s="199">
        <f t="shared" si="23"/>
        <v>0.27536997885835102</v>
      </c>
      <c r="J172" s="199">
        <f t="shared" si="24"/>
        <v>7.2206671989033522E-3</v>
      </c>
      <c r="K172" s="173">
        <v>123870</v>
      </c>
      <c r="L172" s="173">
        <v>96910</v>
      </c>
      <c r="M172" s="199">
        <f t="shared" si="25"/>
        <v>0.78235246629530963</v>
      </c>
      <c r="N172" s="173">
        <v>98131</v>
      </c>
      <c r="O172" s="173">
        <v>75781</v>
      </c>
      <c r="P172" s="199">
        <f t="shared" si="26"/>
        <v>0.77224322589191996</v>
      </c>
      <c r="Q172" s="199">
        <f t="shared" si="27"/>
        <v>0.26229224200303669</v>
      </c>
      <c r="R172" s="199">
        <f t="shared" si="28"/>
        <v>0.27881658991039981</v>
      </c>
      <c r="S172" s="199">
        <f t="shared" si="29"/>
        <v>1.0109240403389674E-2</v>
      </c>
    </row>
    <row r="173" spans="1:19" ht="14.25" thickBot="1" x14ac:dyDescent="0.3">
      <c r="A173" s="206" t="s">
        <v>354</v>
      </c>
      <c r="B173" s="206">
        <v>0</v>
      </c>
      <c r="C173" s="173">
        <v>0</v>
      </c>
      <c r="D173" s="199" t="str">
        <f t="shared" si="20"/>
        <v/>
      </c>
      <c r="E173" s="173">
        <v>2233</v>
      </c>
      <c r="F173" s="173">
        <v>1784</v>
      </c>
      <c r="G173" s="199">
        <f t="shared" si="21"/>
        <v>0.79892521271831618</v>
      </c>
      <c r="H173" s="199">
        <f t="shared" si="22"/>
        <v>-1</v>
      </c>
      <c r="I173" s="199">
        <f t="shared" si="23"/>
        <v>-1</v>
      </c>
      <c r="J173" s="199" t="str">
        <f t="shared" si="24"/>
        <v/>
      </c>
      <c r="K173" s="173">
        <v>5035</v>
      </c>
      <c r="L173" s="173">
        <v>4061</v>
      </c>
      <c r="M173" s="199">
        <f t="shared" si="25"/>
        <v>0.80655412115193648</v>
      </c>
      <c r="N173" s="173">
        <v>18760</v>
      </c>
      <c r="O173" s="173">
        <v>14005</v>
      </c>
      <c r="P173" s="199">
        <f t="shared" si="26"/>
        <v>0.74653518123667373</v>
      </c>
      <c r="Q173" s="199">
        <f t="shared" si="27"/>
        <v>-0.73160980810234544</v>
      </c>
      <c r="R173" s="199">
        <f t="shared" si="28"/>
        <v>-0.71003213138164933</v>
      </c>
      <c r="S173" s="199">
        <f t="shared" si="29"/>
        <v>6.0018939915262748E-2</v>
      </c>
    </row>
    <row r="174" spans="1:19" ht="16.5" thickTop="1" thickBot="1" x14ac:dyDescent="0.3">
      <c r="A174" s="200" t="s">
        <v>146</v>
      </c>
      <c r="B174" s="280">
        <v>11869</v>
      </c>
      <c r="C174" s="201">
        <v>9011</v>
      </c>
      <c r="D174" s="202">
        <f t="shared" si="20"/>
        <v>0.75920465077091581</v>
      </c>
      <c r="E174" s="203">
        <v>10700</v>
      </c>
      <c r="F174" s="201">
        <v>7901</v>
      </c>
      <c r="G174" s="202">
        <f t="shared" si="21"/>
        <v>0.738411214953271</v>
      </c>
      <c r="H174" s="202">
        <f t="shared" si="22"/>
        <v>0.10925233644859822</v>
      </c>
      <c r="I174" s="202">
        <f t="shared" si="23"/>
        <v>0.14048854575370195</v>
      </c>
      <c r="J174" s="204">
        <f t="shared" si="24"/>
        <v>2.0793435817644812E-2</v>
      </c>
      <c r="K174" s="205">
        <v>127784</v>
      </c>
      <c r="L174" s="201">
        <v>96168</v>
      </c>
      <c r="M174" s="202">
        <f t="shared" si="25"/>
        <v>0.75258248293996122</v>
      </c>
      <c r="N174" s="203">
        <v>127428</v>
      </c>
      <c r="O174" s="201">
        <v>91551</v>
      </c>
      <c r="P174" s="202">
        <f t="shared" si="26"/>
        <v>0.71845277333082214</v>
      </c>
      <c r="Q174" s="202">
        <f t="shared" si="27"/>
        <v>2.7937345010515813E-3</v>
      </c>
      <c r="R174" s="202">
        <f t="shared" si="28"/>
        <v>5.0430907363109068E-2</v>
      </c>
      <c r="S174" s="204">
        <f t="shared" si="29"/>
        <v>3.4129709609139081E-2</v>
      </c>
    </row>
    <row r="175" spans="1:19" ht="14.25" thickTop="1" x14ac:dyDescent="0.25">
      <c r="A175" s="206" t="s">
        <v>350</v>
      </c>
      <c r="B175" s="206">
        <v>11869</v>
      </c>
      <c r="C175" s="173">
        <v>9011</v>
      </c>
      <c r="D175" s="199">
        <f t="shared" si="20"/>
        <v>0.75920465077091581</v>
      </c>
      <c r="E175" s="173">
        <v>8122</v>
      </c>
      <c r="F175" s="173">
        <v>5810</v>
      </c>
      <c r="G175" s="199">
        <f t="shared" si="21"/>
        <v>0.71534104900270867</v>
      </c>
      <c r="H175" s="199">
        <f t="shared" si="22"/>
        <v>0.46133957153410488</v>
      </c>
      <c r="I175" s="199">
        <f t="shared" si="23"/>
        <v>0.55094664371772795</v>
      </c>
      <c r="J175" s="199">
        <f t="shared" si="24"/>
        <v>4.3863601768207139E-2</v>
      </c>
      <c r="K175" s="173">
        <v>118058</v>
      </c>
      <c r="L175" s="173">
        <v>88718</v>
      </c>
      <c r="M175" s="199">
        <f t="shared" si="25"/>
        <v>0.75147808704196239</v>
      </c>
      <c r="N175" s="173">
        <v>83730</v>
      </c>
      <c r="O175" s="173">
        <v>61215</v>
      </c>
      <c r="P175" s="199">
        <f t="shared" si="26"/>
        <v>0.73109996417054823</v>
      </c>
      <c r="Q175" s="199">
        <f t="shared" si="27"/>
        <v>0.409984473904216</v>
      </c>
      <c r="R175" s="199">
        <f t="shared" si="28"/>
        <v>0.44928530588907956</v>
      </c>
      <c r="S175" s="199">
        <f t="shared" si="29"/>
        <v>2.0378122871414162E-2</v>
      </c>
    </row>
    <row r="176" spans="1:19" ht="14.25" thickBot="1" x14ac:dyDescent="0.3">
      <c r="A176" s="206" t="s">
        <v>354</v>
      </c>
      <c r="B176" s="206">
        <v>0</v>
      </c>
      <c r="C176" s="173">
        <v>0</v>
      </c>
      <c r="D176" s="199" t="str">
        <f t="shared" si="20"/>
        <v/>
      </c>
      <c r="E176" s="173">
        <v>2578</v>
      </c>
      <c r="F176" s="173">
        <v>2091</v>
      </c>
      <c r="G176" s="199">
        <f t="shared" si="21"/>
        <v>0.81109387121799847</v>
      </c>
      <c r="H176" s="199">
        <f t="shared" si="22"/>
        <v>-1</v>
      </c>
      <c r="I176" s="199">
        <f t="shared" si="23"/>
        <v>-1</v>
      </c>
      <c r="J176" s="199" t="str">
        <f t="shared" si="24"/>
        <v/>
      </c>
      <c r="K176" s="173">
        <v>9726</v>
      </c>
      <c r="L176" s="173">
        <v>7450</v>
      </c>
      <c r="M176" s="199">
        <f t="shared" si="25"/>
        <v>0.76598807320584006</v>
      </c>
      <c r="N176" s="173">
        <v>43698</v>
      </c>
      <c r="O176" s="173">
        <v>30336</v>
      </c>
      <c r="P176" s="199">
        <f t="shared" si="26"/>
        <v>0.69421941507620488</v>
      </c>
      <c r="Q176" s="199">
        <f t="shared" si="27"/>
        <v>-0.7774268845256076</v>
      </c>
      <c r="R176" s="199">
        <f t="shared" si="28"/>
        <v>-0.75441719409282704</v>
      </c>
      <c r="S176" s="199">
        <f t="shared" si="29"/>
        <v>7.1768658129635177E-2</v>
      </c>
    </row>
    <row r="177" spans="1:19" ht="16.5" thickTop="1" thickBot="1" x14ac:dyDescent="0.3">
      <c r="A177" s="200" t="s">
        <v>151</v>
      </c>
      <c r="B177" s="280">
        <v>11280</v>
      </c>
      <c r="C177" s="201">
        <v>8681</v>
      </c>
      <c r="D177" s="202">
        <f t="shared" si="20"/>
        <v>0.76959219858156025</v>
      </c>
      <c r="E177" s="203">
        <v>6248</v>
      </c>
      <c r="F177" s="201">
        <v>4462</v>
      </c>
      <c r="G177" s="202">
        <f t="shared" si="21"/>
        <v>0.7141485275288092</v>
      </c>
      <c r="H177" s="202">
        <f t="shared" si="22"/>
        <v>0.80537772087067871</v>
      </c>
      <c r="I177" s="202">
        <f t="shared" si="23"/>
        <v>0.94554011653966841</v>
      </c>
      <c r="J177" s="204">
        <f t="shared" si="24"/>
        <v>5.5443671052751053E-2</v>
      </c>
      <c r="K177" s="205">
        <v>109820</v>
      </c>
      <c r="L177" s="201">
        <v>86810</v>
      </c>
      <c r="M177" s="202">
        <f t="shared" si="25"/>
        <v>0.79047532325623748</v>
      </c>
      <c r="N177" s="203">
        <v>6248</v>
      </c>
      <c r="O177" s="201">
        <v>4462</v>
      </c>
      <c r="P177" s="202">
        <f t="shared" si="26"/>
        <v>0.7141485275288092</v>
      </c>
      <c r="Q177" s="202">
        <f t="shared" si="27"/>
        <v>16.576824583866838</v>
      </c>
      <c r="R177" s="202">
        <f t="shared" si="28"/>
        <v>18.455401165396683</v>
      </c>
      <c r="S177" s="204">
        <f t="shared" si="29"/>
        <v>7.6326795727428287E-2</v>
      </c>
    </row>
    <row r="178" spans="1:19" ht="15" thickTop="1" thickBot="1" x14ac:dyDescent="0.3">
      <c r="A178" s="206" t="s">
        <v>98</v>
      </c>
      <c r="B178" s="206">
        <v>11280</v>
      </c>
      <c r="C178" s="173">
        <v>8681</v>
      </c>
      <c r="D178" s="199">
        <f t="shared" si="20"/>
        <v>0.76959219858156025</v>
      </c>
      <c r="E178" s="173">
        <v>6248</v>
      </c>
      <c r="F178" s="173">
        <v>4462</v>
      </c>
      <c r="G178" s="199">
        <f t="shared" si="21"/>
        <v>0.7141485275288092</v>
      </c>
      <c r="H178" s="199">
        <f t="shared" si="22"/>
        <v>0.80537772087067871</v>
      </c>
      <c r="I178" s="199">
        <f t="shared" si="23"/>
        <v>0.94554011653966841</v>
      </c>
      <c r="J178" s="199">
        <f t="shared" si="24"/>
        <v>5.5443671052751053E-2</v>
      </c>
      <c r="K178" s="173">
        <v>109820</v>
      </c>
      <c r="L178" s="173">
        <v>86810</v>
      </c>
      <c r="M178" s="199">
        <f t="shared" si="25"/>
        <v>0.79047532325623748</v>
      </c>
      <c r="N178" s="173">
        <v>6248</v>
      </c>
      <c r="O178" s="173">
        <v>4462</v>
      </c>
      <c r="P178" s="199">
        <f t="shared" si="26"/>
        <v>0.7141485275288092</v>
      </c>
      <c r="Q178" s="199">
        <f t="shared" si="27"/>
        <v>16.576824583866838</v>
      </c>
      <c r="R178" s="199">
        <f t="shared" si="28"/>
        <v>18.455401165396683</v>
      </c>
      <c r="S178" s="199">
        <f t="shared" si="29"/>
        <v>7.6326795727428287E-2</v>
      </c>
    </row>
    <row r="179" spans="1:19" ht="16.5" thickTop="1" thickBot="1" x14ac:dyDescent="0.3">
      <c r="A179" s="200" t="s">
        <v>150</v>
      </c>
      <c r="B179" s="280">
        <v>10470</v>
      </c>
      <c r="C179" s="201">
        <v>7374</v>
      </c>
      <c r="D179" s="202">
        <f t="shared" si="20"/>
        <v>0.70429799426934092</v>
      </c>
      <c r="E179" s="203">
        <v>10138</v>
      </c>
      <c r="F179" s="201">
        <v>8272</v>
      </c>
      <c r="G179" s="202">
        <f t="shared" si="21"/>
        <v>0.81594002761885975</v>
      </c>
      <c r="H179" s="202">
        <f t="shared" si="22"/>
        <v>3.2748076543696936E-2</v>
      </c>
      <c r="I179" s="202">
        <f t="shared" si="23"/>
        <v>-0.10855899419729209</v>
      </c>
      <c r="J179" s="204">
        <f t="shared" si="24"/>
        <v>-0.11164203334951883</v>
      </c>
      <c r="K179" s="205">
        <v>113971</v>
      </c>
      <c r="L179" s="201">
        <v>86814</v>
      </c>
      <c r="M179" s="202">
        <f t="shared" si="25"/>
        <v>0.76172008668871904</v>
      </c>
      <c r="N179" s="203">
        <v>111507</v>
      </c>
      <c r="O179" s="201">
        <v>87678</v>
      </c>
      <c r="P179" s="202">
        <f t="shared" si="26"/>
        <v>0.7863004116333504</v>
      </c>
      <c r="Q179" s="202">
        <f t="shared" si="27"/>
        <v>2.2097267436125057E-2</v>
      </c>
      <c r="R179" s="202">
        <f t="shared" si="28"/>
        <v>-9.8542393758981328E-3</v>
      </c>
      <c r="S179" s="204">
        <f t="shared" si="29"/>
        <v>-2.458032494463136E-2</v>
      </c>
    </row>
    <row r="180" spans="1:19" ht="14.25" thickTop="1" x14ac:dyDescent="0.25">
      <c r="A180" s="206" t="s">
        <v>359</v>
      </c>
      <c r="B180" s="206">
        <v>6528</v>
      </c>
      <c r="C180" s="173">
        <v>3938</v>
      </c>
      <c r="D180" s="199">
        <f t="shared" si="20"/>
        <v>0.60324754901960786</v>
      </c>
      <c r="E180" s="173">
        <v>0</v>
      </c>
      <c r="F180" s="173">
        <v>0</v>
      </c>
      <c r="G180" s="199" t="str">
        <f t="shared" si="21"/>
        <v/>
      </c>
      <c r="H180" s="199" t="str">
        <f t="shared" si="22"/>
        <v/>
      </c>
      <c r="I180" s="199" t="str">
        <f t="shared" si="23"/>
        <v/>
      </c>
      <c r="J180" s="199" t="str">
        <f t="shared" si="24"/>
        <v/>
      </c>
      <c r="K180" s="173">
        <v>38352</v>
      </c>
      <c r="L180" s="173">
        <v>25283</v>
      </c>
      <c r="M180" s="199">
        <f t="shared" si="25"/>
        <v>0.65923550271172293</v>
      </c>
      <c r="N180" s="173">
        <v>0</v>
      </c>
      <c r="O180" s="173">
        <v>0</v>
      </c>
      <c r="P180" s="199" t="str">
        <f t="shared" si="26"/>
        <v/>
      </c>
      <c r="Q180" s="199" t="str">
        <f t="shared" si="27"/>
        <v/>
      </c>
      <c r="R180" s="199" t="str">
        <f t="shared" si="28"/>
        <v/>
      </c>
      <c r="S180" s="199" t="str">
        <f t="shared" si="29"/>
        <v/>
      </c>
    </row>
    <row r="181" spans="1:19" x14ac:dyDescent="0.25">
      <c r="A181" s="206" t="s">
        <v>351</v>
      </c>
      <c r="B181" s="206">
        <v>2798</v>
      </c>
      <c r="C181" s="173">
        <v>2568</v>
      </c>
      <c r="D181" s="199">
        <f t="shared" si="20"/>
        <v>0.9177984274481773</v>
      </c>
      <c r="E181" s="173">
        <v>1978</v>
      </c>
      <c r="F181" s="173">
        <v>1726</v>
      </c>
      <c r="G181" s="199">
        <f t="shared" si="21"/>
        <v>0.87259858442871585</v>
      </c>
      <c r="H181" s="199">
        <f t="shared" si="22"/>
        <v>0.41456016177957533</v>
      </c>
      <c r="I181" s="199">
        <f t="shared" si="23"/>
        <v>0.48783314020857471</v>
      </c>
      <c r="J181" s="199">
        <f t="shared" si="24"/>
        <v>4.519984301946145E-2</v>
      </c>
      <c r="K181" s="173">
        <v>26208</v>
      </c>
      <c r="L181" s="173">
        <v>24272</v>
      </c>
      <c r="M181" s="199">
        <f t="shared" si="25"/>
        <v>0.92612942612942617</v>
      </c>
      <c r="N181" s="173">
        <v>21282</v>
      </c>
      <c r="O181" s="173">
        <v>18246</v>
      </c>
      <c r="P181" s="199">
        <f t="shared" si="26"/>
        <v>0.85734423456442066</v>
      </c>
      <c r="Q181" s="199">
        <f t="shared" si="27"/>
        <v>0.23146320834508027</v>
      </c>
      <c r="R181" s="199">
        <f t="shared" si="28"/>
        <v>0.33026416748876475</v>
      </c>
      <c r="S181" s="199">
        <f t="shared" si="29"/>
        <v>6.878519156500551E-2</v>
      </c>
    </row>
    <row r="182" spans="1:19" x14ac:dyDescent="0.25">
      <c r="A182" s="206" t="s">
        <v>350</v>
      </c>
      <c r="B182" s="206">
        <v>1144</v>
      </c>
      <c r="C182" s="173">
        <v>868</v>
      </c>
      <c r="D182" s="199">
        <f t="shared" si="20"/>
        <v>0.75874125874125875</v>
      </c>
      <c r="E182" s="173">
        <v>0</v>
      </c>
      <c r="F182" s="173">
        <v>0</v>
      </c>
      <c r="G182" s="199" t="str">
        <f t="shared" si="21"/>
        <v/>
      </c>
      <c r="H182" s="199" t="str">
        <f t="shared" si="22"/>
        <v/>
      </c>
      <c r="I182" s="199" t="str">
        <f t="shared" si="23"/>
        <v/>
      </c>
      <c r="J182" s="199" t="str">
        <f t="shared" si="24"/>
        <v/>
      </c>
      <c r="K182" s="173">
        <v>1144</v>
      </c>
      <c r="L182" s="173">
        <v>868</v>
      </c>
      <c r="M182" s="199">
        <f t="shared" si="25"/>
        <v>0.75874125874125875</v>
      </c>
      <c r="N182" s="173">
        <v>0</v>
      </c>
      <c r="O182" s="173">
        <v>0</v>
      </c>
      <c r="P182" s="199" t="str">
        <f t="shared" si="26"/>
        <v/>
      </c>
      <c r="Q182" s="199" t="str">
        <f t="shared" si="27"/>
        <v/>
      </c>
      <c r="R182" s="199" t="str">
        <f t="shared" si="28"/>
        <v/>
      </c>
      <c r="S182" s="199" t="str">
        <f t="shared" si="29"/>
        <v/>
      </c>
    </row>
    <row r="183" spans="1:19" ht="14.25" thickBot="1" x14ac:dyDescent="0.3">
      <c r="A183" s="206" t="s">
        <v>84</v>
      </c>
      <c r="B183" s="206">
        <v>0</v>
      </c>
      <c r="C183" s="173">
        <v>0</v>
      </c>
      <c r="D183" s="199" t="str">
        <f t="shared" si="20"/>
        <v/>
      </c>
      <c r="E183" s="173">
        <v>8160</v>
      </c>
      <c r="F183" s="173">
        <v>6546</v>
      </c>
      <c r="G183" s="199">
        <f t="shared" si="21"/>
        <v>0.80220588235294121</v>
      </c>
      <c r="H183" s="199">
        <f t="shared" si="22"/>
        <v>-1</v>
      </c>
      <c r="I183" s="199">
        <f t="shared" si="23"/>
        <v>-1</v>
      </c>
      <c r="J183" s="199" t="str">
        <f t="shared" si="24"/>
        <v/>
      </c>
      <c r="K183" s="173">
        <v>48267</v>
      </c>
      <c r="L183" s="173">
        <v>36391</v>
      </c>
      <c r="M183" s="199">
        <f t="shared" si="25"/>
        <v>0.75395197546978265</v>
      </c>
      <c r="N183" s="173">
        <v>90225</v>
      </c>
      <c r="O183" s="173">
        <v>69432</v>
      </c>
      <c r="P183" s="199">
        <f t="shared" si="26"/>
        <v>0.76954280964256028</v>
      </c>
      <c r="Q183" s="199">
        <f t="shared" si="27"/>
        <v>-0.46503740648379055</v>
      </c>
      <c r="R183" s="199">
        <f t="shared" si="28"/>
        <v>-0.47587567692130428</v>
      </c>
      <c r="S183" s="199">
        <f t="shared" si="29"/>
        <v>-1.5590834172777623E-2</v>
      </c>
    </row>
    <row r="184" spans="1:19" ht="16.5" thickTop="1" thickBot="1" x14ac:dyDescent="0.3">
      <c r="A184" s="200" t="s">
        <v>145</v>
      </c>
      <c r="B184" s="280">
        <v>10388</v>
      </c>
      <c r="C184" s="201">
        <v>8798</v>
      </c>
      <c r="D184" s="202">
        <f t="shared" si="20"/>
        <v>0.84693877551020413</v>
      </c>
      <c r="E184" s="203">
        <v>13581</v>
      </c>
      <c r="F184" s="201">
        <v>12128</v>
      </c>
      <c r="G184" s="202">
        <f t="shared" si="21"/>
        <v>0.89301229659082537</v>
      </c>
      <c r="H184" s="202">
        <f t="shared" si="22"/>
        <v>-0.23510787129077393</v>
      </c>
      <c r="I184" s="202">
        <f t="shared" si="23"/>
        <v>-0.2745712401055409</v>
      </c>
      <c r="J184" s="204">
        <f t="shared" si="24"/>
        <v>-4.6073521080621238E-2</v>
      </c>
      <c r="K184" s="205">
        <v>145225</v>
      </c>
      <c r="L184" s="201">
        <v>112069</v>
      </c>
      <c r="M184" s="202">
        <f t="shared" si="25"/>
        <v>0.77169220175589603</v>
      </c>
      <c r="N184" s="203">
        <v>146563</v>
      </c>
      <c r="O184" s="201">
        <v>118919</v>
      </c>
      <c r="P184" s="202">
        <f t="shared" si="26"/>
        <v>0.81138486521154729</v>
      </c>
      <c r="Q184" s="202">
        <f t="shared" si="27"/>
        <v>-9.129179943096144E-3</v>
      </c>
      <c r="R184" s="202">
        <f t="shared" si="28"/>
        <v>-5.7602233453022622E-2</v>
      </c>
      <c r="S184" s="204">
        <f t="shared" si="29"/>
        <v>-3.9692663455651256E-2</v>
      </c>
    </row>
    <row r="185" spans="1:19" ht="15" thickTop="1" thickBot="1" x14ac:dyDescent="0.3">
      <c r="A185" s="206" t="s">
        <v>351</v>
      </c>
      <c r="B185" s="206">
        <v>10388</v>
      </c>
      <c r="C185" s="173">
        <v>8798</v>
      </c>
      <c r="D185" s="199">
        <f t="shared" si="20"/>
        <v>0.84693877551020413</v>
      </c>
      <c r="E185" s="173">
        <v>13581</v>
      </c>
      <c r="F185" s="173">
        <v>12128</v>
      </c>
      <c r="G185" s="199">
        <f t="shared" si="21"/>
        <v>0.89301229659082537</v>
      </c>
      <c r="H185" s="199">
        <f t="shared" si="22"/>
        <v>-0.23510787129077393</v>
      </c>
      <c r="I185" s="199">
        <f t="shared" si="23"/>
        <v>-0.2745712401055409</v>
      </c>
      <c r="J185" s="199">
        <f t="shared" si="24"/>
        <v>-4.6073521080621238E-2</v>
      </c>
      <c r="K185" s="173">
        <v>145225</v>
      </c>
      <c r="L185" s="173">
        <v>112069</v>
      </c>
      <c r="M185" s="199">
        <f t="shared" si="25"/>
        <v>0.77169220175589603</v>
      </c>
      <c r="N185" s="173">
        <v>146563</v>
      </c>
      <c r="O185" s="173">
        <v>118919</v>
      </c>
      <c r="P185" s="199">
        <f t="shared" si="26"/>
        <v>0.81138486521154729</v>
      </c>
      <c r="Q185" s="199">
        <f t="shared" si="27"/>
        <v>-9.129179943096144E-3</v>
      </c>
      <c r="R185" s="199">
        <f t="shared" si="28"/>
        <v>-5.7602233453022622E-2</v>
      </c>
      <c r="S185" s="199">
        <f t="shared" si="29"/>
        <v>-3.9692663455651256E-2</v>
      </c>
    </row>
    <row r="186" spans="1:19" ht="16.5" thickTop="1" thickBot="1" x14ac:dyDescent="0.3">
      <c r="A186" s="200" t="s">
        <v>252</v>
      </c>
      <c r="B186" s="280">
        <v>9398</v>
      </c>
      <c r="C186" s="201">
        <v>7090</v>
      </c>
      <c r="D186" s="202">
        <f t="shared" si="20"/>
        <v>0.75441583315599059</v>
      </c>
      <c r="E186" s="203">
        <v>4051</v>
      </c>
      <c r="F186" s="201">
        <v>2946</v>
      </c>
      <c r="G186" s="202">
        <f t="shared" si="21"/>
        <v>0.72722784497654902</v>
      </c>
      <c r="H186" s="202">
        <f t="shared" si="22"/>
        <v>1.3199210071587264</v>
      </c>
      <c r="I186" s="202">
        <f t="shared" si="23"/>
        <v>1.406653088934148</v>
      </c>
      <c r="J186" s="204">
        <f t="shared" si="24"/>
        <v>2.7187988179441569E-2</v>
      </c>
      <c r="K186" s="205">
        <v>70258</v>
      </c>
      <c r="L186" s="201">
        <v>50248</v>
      </c>
      <c r="M186" s="202">
        <f t="shared" si="25"/>
        <v>0.71519257593441321</v>
      </c>
      <c r="N186" s="203">
        <v>29309</v>
      </c>
      <c r="O186" s="201">
        <v>20621</v>
      </c>
      <c r="P186" s="202">
        <f t="shared" si="26"/>
        <v>0.70357228155174178</v>
      </c>
      <c r="Q186" s="202">
        <f t="shared" si="27"/>
        <v>1.3971476338326112</v>
      </c>
      <c r="R186" s="202">
        <f t="shared" si="28"/>
        <v>1.4367392463993016</v>
      </c>
      <c r="S186" s="204">
        <f t="shared" si="29"/>
        <v>1.1620294382671426E-2</v>
      </c>
    </row>
    <row r="187" spans="1:19" ht="14.25" thickTop="1" x14ac:dyDescent="0.25">
      <c r="A187" s="206" t="s">
        <v>350</v>
      </c>
      <c r="B187" s="206">
        <v>5046</v>
      </c>
      <c r="C187" s="173">
        <v>3564</v>
      </c>
      <c r="D187" s="199">
        <f t="shared" si="20"/>
        <v>0.70630202140309151</v>
      </c>
      <c r="E187" s="173">
        <v>4051</v>
      </c>
      <c r="F187" s="173">
        <v>2946</v>
      </c>
      <c r="G187" s="199">
        <f t="shared" si="21"/>
        <v>0.72722784497654902</v>
      </c>
      <c r="H187" s="199">
        <f t="shared" si="22"/>
        <v>0.24561836583559615</v>
      </c>
      <c r="I187" s="199">
        <f t="shared" si="23"/>
        <v>0.20977596741344207</v>
      </c>
      <c r="J187" s="199">
        <f t="shared" si="24"/>
        <v>-2.0925823573457514E-2</v>
      </c>
      <c r="K187" s="173">
        <v>54686</v>
      </c>
      <c r="L187" s="173">
        <v>38064</v>
      </c>
      <c r="M187" s="199">
        <f t="shared" si="25"/>
        <v>0.69604652013312363</v>
      </c>
      <c r="N187" s="173">
        <v>29309</v>
      </c>
      <c r="O187" s="173">
        <v>20621</v>
      </c>
      <c r="P187" s="199">
        <f t="shared" si="26"/>
        <v>0.70357228155174178</v>
      </c>
      <c r="Q187" s="199">
        <f t="shared" si="27"/>
        <v>0.8658432563376437</v>
      </c>
      <c r="R187" s="199">
        <f t="shared" si="28"/>
        <v>0.84588526259638241</v>
      </c>
      <c r="S187" s="199">
        <f t="shared" si="29"/>
        <v>-7.5257614186181598E-3</v>
      </c>
    </row>
    <row r="188" spans="1:19" ht="14.25" thickBot="1" x14ac:dyDescent="0.3">
      <c r="A188" s="206" t="s">
        <v>359</v>
      </c>
      <c r="B188" s="206">
        <v>4352</v>
      </c>
      <c r="C188" s="173">
        <v>3526</v>
      </c>
      <c r="D188" s="199">
        <f t="shared" si="20"/>
        <v>0.81020220588235292</v>
      </c>
      <c r="E188" s="173">
        <v>0</v>
      </c>
      <c r="F188" s="173">
        <v>0</v>
      </c>
      <c r="G188" s="199" t="str">
        <f t="shared" si="21"/>
        <v/>
      </c>
      <c r="H188" s="199" t="str">
        <f t="shared" si="22"/>
        <v/>
      </c>
      <c r="I188" s="199" t="str">
        <f t="shared" si="23"/>
        <v/>
      </c>
      <c r="J188" s="199" t="str">
        <f t="shared" si="24"/>
        <v/>
      </c>
      <c r="K188" s="173">
        <v>15572</v>
      </c>
      <c r="L188" s="173">
        <v>12184</v>
      </c>
      <c r="M188" s="199">
        <f t="shared" si="25"/>
        <v>0.78243000256871309</v>
      </c>
      <c r="N188" s="173">
        <v>0</v>
      </c>
      <c r="O188" s="173">
        <v>0</v>
      </c>
      <c r="P188" s="199" t="str">
        <f t="shared" si="26"/>
        <v/>
      </c>
      <c r="Q188" s="199" t="str">
        <f t="shared" si="27"/>
        <v/>
      </c>
      <c r="R188" s="199" t="str">
        <f t="shared" si="28"/>
        <v/>
      </c>
      <c r="S188" s="199" t="str">
        <f t="shared" si="29"/>
        <v/>
      </c>
    </row>
    <row r="189" spans="1:19" ht="16.5" thickTop="1" thickBot="1" x14ac:dyDescent="0.3">
      <c r="A189" s="200" t="s">
        <v>164</v>
      </c>
      <c r="B189" s="280">
        <v>9304</v>
      </c>
      <c r="C189" s="201">
        <v>8219</v>
      </c>
      <c r="D189" s="202">
        <f t="shared" si="20"/>
        <v>0.88338349097162516</v>
      </c>
      <c r="E189" s="203">
        <v>7160</v>
      </c>
      <c r="F189" s="201">
        <v>6463</v>
      </c>
      <c r="G189" s="202">
        <f t="shared" si="21"/>
        <v>0.90265363128491616</v>
      </c>
      <c r="H189" s="202">
        <f t="shared" si="22"/>
        <v>0.29944134078212281</v>
      </c>
      <c r="I189" s="202">
        <f t="shared" si="23"/>
        <v>0.27170044870803034</v>
      </c>
      <c r="J189" s="204">
        <f t="shared" si="24"/>
        <v>-1.9270140313290995E-2</v>
      </c>
      <c r="K189" s="205">
        <v>94596</v>
      </c>
      <c r="L189" s="201">
        <v>81895</v>
      </c>
      <c r="M189" s="202">
        <f t="shared" si="25"/>
        <v>0.86573428051926082</v>
      </c>
      <c r="N189" s="203">
        <v>82230</v>
      </c>
      <c r="O189" s="201">
        <v>70885</v>
      </c>
      <c r="P189" s="202">
        <f t="shared" si="26"/>
        <v>0.86203332117232156</v>
      </c>
      <c r="Q189" s="202">
        <f t="shared" si="27"/>
        <v>0.15038307187157973</v>
      </c>
      <c r="R189" s="202">
        <f t="shared" si="28"/>
        <v>0.15532200042322075</v>
      </c>
      <c r="S189" s="204">
        <f t="shared" si="29"/>
        <v>3.7009593469392588E-3</v>
      </c>
    </row>
    <row r="190" spans="1:19" ht="15" thickTop="1" thickBot="1" x14ac:dyDescent="0.3">
      <c r="A190" s="206" t="s">
        <v>351</v>
      </c>
      <c r="B190" s="206">
        <v>9304</v>
      </c>
      <c r="C190" s="173">
        <v>8219</v>
      </c>
      <c r="D190" s="199">
        <f t="shared" si="20"/>
        <v>0.88338349097162516</v>
      </c>
      <c r="E190" s="173">
        <v>7160</v>
      </c>
      <c r="F190" s="173">
        <v>6463</v>
      </c>
      <c r="G190" s="199">
        <f t="shared" si="21"/>
        <v>0.90265363128491616</v>
      </c>
      <c r="H190" s="199">
        <f t="shared" si="22"/>
        <v>0.29944134078212281</v>
      </c>
      <c r="I190" s="199">
        <f t="shared" si="23"/>
        <v>0.27170044870803034</v>
      </c>
      <c r="J190" s="199">
        <f t="shared" si="24"/>
        <v>-1.9270140313290995E-2</v>
      </c>
      <c r="K190" s="173">
        <v>94596</v>
      </c>
      <c r="L190" s="173">
        <v>81895</v>
      </c>
      <c r="M190" s="199">
        <f t="shared" si="25"/>
        <v>0.86573428051926082</v>
      </c>
      <c r="N190" s="173">
        <v>82230</v>
      </c>
      <c r="O190" s="173">
        <v>70885</v>
      </c>
      <c r="P190" s="199">
        <f t="shared" si="26"/>
        <v>0.86203332117232156</v>
      </c>
      <c r="Q190" s="199">
        <f t="shared" si="27"/>
        <v>0.15038307187157973</v>
      </c>
      <c r="R190" s="199">
        <f t="shared" si="28"/>
        <v>0.15532200042322075</v>
      </c>
      <c r="S190" s="199">
        <f t="shared" si="29"/>
        <v>3.7009593469392588E-3</v>
      </c>
    </row>
    <row r="191" spans="1:19" ht="16.5" thickTop="1" thickBot="1" x14ac:dyDescent="0.3">
      <c r="A191" s="200" t="s">
        <v>152</v>
      </c>
      <c r="B191" s="280">
        <v>8575</v>
      </c>
      <c r="C191" s="201">
        <v>7397</v>
      </c>
      <c r="D191" s="202">
        <f t="shared" si="20"/>
        <v>0.86262390670553935</v>
      </c>
      <c r="E191" s="203">
        <v>7254</v>
      </c>
      <c r="F191" s="201">
        <v>6174</v>
      </c>
      <c r="G191" s="202">
        <f t="shared" si="21"/>
        <v>0.85111662531017374</v>
      </c>
      <c r="H191" s="202">
        <f t="shared" si="22"/>
        <v>0.18210642404190791</v>
      </c>
      <c r="I191" s="202">
        <f t="shared" si="23"/>
        <v>0.19808875931324921</v>
      </c>
      <c r="J191" s="204">
        <f t="shared" si="24"/>
        <v>1.1507281395365609E-2</v>
      </c>
      <c r="K191" s="205">
        <v>94311</v>
      </c>
      <c r="L191" s="201">
        <v>74556</v>
      </c>
      <c r="M191" s="202">
        <f t="shared" si="25"/>
        <v>0.79053344784807711</v>
      </c>
      <c r="N191" s="203">
        <v>92493</v>
      </c>
      <c r="O191" s="201">
        <v>72570</v>
      </c>
      <c r="P191" s="202">
        <f t="shared" si="26"/>
        <v>0.78459991566929388</v>
      </c>
      <c r="Q191" s="202">
        <f t="shared" si="27"/>
        <v>1.9655541500437801E-2</v>
      </c>
      <c r="R191" s="202">
        <f t="shared" si="28"/>
        <v>2.7366680446465397E-2</v>
      </c>
      <c r="S191" s="204">
        <f t="shared" si="29"/>
        <v>5.9335321787832296E-3</v>
      </c>
    </row>
    <row r="192" spans="1:19" ht="14.25" thickTop="1" x14ac:dyDescent="0.25">
      <c r="A192" s="206" t="s">
        <v>351</v>
      </c>
      <c r="B192" s="206">
        <v>5654</v>
      </c>
      <c r="C192" s="173">
        <v>5062</v>
      </c>
      <c r="D192" s="199">
        <f t="shared" si="20"/>
        <v>0.89529536611248672</v>
      </c>
      <c r="E192" s="173">
        <v>4349</v>
      </c>
      <c r="F192" s="173">
        <v>3785</v>
      </c>
      <c r="G192" s="199">
        <f t="shared" si="21"/>
        <v>0.87031501494596464</v>
      </c>
      <c r="H192" s="199">
        <f t="shared" si="22"/>
        <v>0.3000689813750288</v>
      </c>
      <c r="I192" s="199">
        <f t="shared" si="23"/>
        <v>0.33738441215323656</v>
      </c>
      <c r="J192" s="199">
        <f t="shared" si="24"/>
        <v>2.4980351166522086E-2</v>
      </c>
      <c r="K192" s="173">
        <v>62756</v>
      </c>
      <c r="L192" s="173">
        <v>51510</v>
      </c>
      <c r="M192" s="199">
        <f t="shared" si="25"/>
        <v>0.82079801134552877</v>
      </c>
      <c r="N192" s="173">
        <v>57097</v>
      </c>
      <c r="O192" s="173">
        <v>46644</v>
      </c>
      <c r="P192" s="199">
        <f t="shared" si="26"/>
        <v>0.81692558278018113</v>
      </c>
      <c r="Q192" s="199">
        <f t="shared" si="27"/>
        <v>9.9112037410021614E-2</v>
      </c>
      <c r="R192" s="199">
        <f t="shared" si="28"/>
        <v>0.10432209930537684</v>
      </c>
      <c r="S192" s="199">
        <f t="shared" si="29"/>
        <v>3.8724285653476409E-3</v>
      </c>
    </row>
    <row r="193" spans="1:19" ht="14.25" thickBot="1" x14ac:dyDescent="0.3">
      <c r="A193" s="206" t="s">
        <v>350</v>
      </c>
      <c r="B193" s="206">
        <v>2921</v>
      </c>
      <c r="C193" s="173">
        <v>2335</v>
      </c>
      <c r="D193" s="199">
        <f t="shared" si="20"/>
        <v>0.7993837726805888</v>
      </c>
      <c r="E193" s="173">
        <v>2905</v>
      </c>
      <c r="F193" s="173">
        <v>2389</v>
      </c>
      <c r="G193" s="199">
        <f t="shared" si="21"/>
        <v>0.82237521514629952</v>
      </c>
      <c r="H193" s="199">
        <f t="shared" si="22"/>
        <v>5.5077452667813276E-3</v>
      </c>
      <c r="I193" s="199">
        <f t="shared" si="23"/>
        <v>-2.2603599832565879E-2</v>
      </c>
      <c r="J193" s="199">
        <f t="shared" si="24"/>
        <v>-2.2991442465710721E-2</v>
      </c>
      <c r="K193" s="173">
        <v>31555</v>
      </c>
      <c r="L193" s="173">
        <v>23046</v>
      </c>
      <c r="M193" s="199">
        <f t="shared" si="25"/>
        <v>0.73034384408176201</v>
      </c>
      <c r="N193" s="173">
        <v>35396</v>
      </c>
      <c r="O193" s="173">
        <v>25926</v>
      </c>
      <c r="P193" s="199">
        <f t="shared" si="26"/>
        <v>0.73245564470561642</v>
      </c>
      <c r="Q193" s="199">
        <f t="shared" si="27"/>
        <v>-0.10851508645044639</v>
      </c>
      <c r="R193" s="199">
        <f t="shared" si="28"/>
        <v>-0.11108539689886598</v>
      </c>
      <c r="S193" s="199">
        <f t="shared" si="29"/>
        <v>-2.1118006238544096E-3</v>
      </c>
    </row>
    <row r="194" spans="1:19" ht="16.5" thickTop="1" thickBot="1" x14ac:dyDescent="0.3">
      <c r="A194" s="200" t="s">
        <v>155</v>
      </c>
      <c r="B194" s="280">
        <v>7988</v>
      </c>
      <c r="C194" s="201">
        <v>6798</v>
      </c>
      <c r="D194" s="202">
        <f t="shared" si="20"/>
        <v>0.85102653980971454</v>
      </c>
      <c r="E194" s="203">
        <v>4240</v>
      </c>
      <c r="F194" s="201">
        <v>3875</v>
      </c>
      <c r="G194" s="202">
        <f t="shared" si="21"/>
        <v>0.91391509433962259</v>
      </c>
      <c r="H194" s="202">
        <f t="shared" si="22"/>
        <v>0.88396226415094348</v>
      </c>
      <c r="I194" s="202">
        <f t="shared" si="23"/>
        <v>0.75432258064516122</v>
      </c>
      <c r="J194" s="204">
        <f t="shared" si="24"/>
        <v>-6.2888554529908047E-2</v>
      </c>
      <c r="K194" s="205">
        <v>83293</v>
      </c>
      <c r="L194" s="201">
        <v>68976</v>
      </c>
      <c r="M194" s="202">
        <f t="shared" si="25"/>
        <v>0.82811280659839359</v>
      </c>
      <c r="N194" s="203">
        <v>45140</v>
      </c>
      <c r="O194" s="201">
        <v>40143</v>
      </c>
      <c r="P194" s="202">
        <f t="shared" si="26"/>
        <v>0.88929995569339837</v>
      </c>
      <c r="Q194" s="202">
        <f t="shared" si="27"/>
        <v>0.84521488701816572</v>
      </c>
      <c r="R194" s="202">
        <f t="shared" si="28"/>
        <v>0.71825723040131528</v>
      </c>
      <c r="S194" s="204">
        <f t="shared" si="29"/>
        <v>-6.1187149095004778E-2</v>
      </c>
    </row>
    <row r="195" spans="1:19" ht="14.25" thickTop="1" x14ac:dyDescent="0.25">
      <c r="A195" s="206" t="s">
        <v>351</v>
      </c>
      <c r="B195" s="206">
        <v>5236</v>
      </c>
      <c r="C195" s="173">
        <v>4592</v>
      </c>
      <c r="D195" s="199">
        <f t="shared" si="20"/>
        <v>0.87700534759358284</v>
      </c>
      <c r="E195" s="173">
        <v>4240</v>
      </c>
      <c r="F195" s="173">
        <v>3875</v>
      </c>
      <c r="G195" s="199">
        <f t="shared" si="21"/>
        <v>0.91391509433962259</v>
      </c>
      <c r="H195" s="199">
        <f t="shared" si="22"/>
        <v>0.23490566037735849</v>
      </c>
      <c r="I195" s="199">
        <f t="shared" si="23"/>
        <v>0.18503225806451606</v>
      </c>
      <c r="J195" s="199">
        <f t="shared" si="24"/>
        <v>-3.6909746746039751E-2</v>
      </c>
      <c r="K195" s="173">
        <v>52685</v>
      </c>
      <c r="L195" s="173">
        <v>45807</v>
      </c>
      <c r="M195" s="199">
        <f t="shared" si="25"/>
        <v>0.86945050773464938</v>
      </c>
      <c r="N195" s="173">
        <v>45140</v>
      </c>
      <c r="O195" s="173">
        <v>40143</v>
      </c>
      <c r="P195" s="199">
        <f t="shared" si="26"/>
        <v>0.88929995569339837</v>
      </c>
      <c r="Q195" s="199">
        <f t="shared" si="27"/>
        <v>0.16714665485157298</v>
      </c>
      <c r="R195" s="199">
        <f t="shared" si="28"/>
        <v>0.14109558328973915</v>
      </c>
      <c r="S195" s="199">
        <f t="shared" si="29"/>
        <v>-1.9849447958748989E-2</v>
      </c>
    </row>
    <row r="196" spans="1:19" ht="14.25" thickBot="1" x14ac:dyDescent="0.3">
      <c r="A196" s="206" t="s">
        <v>350</v>
      </c>
      <c r="B196" s="206">
        <v>2752</v>
      </c>
      <c r="C196" s="173">
        <v>2206</v>
      </c>
      <c r="D196" s="199">
        <f t="shared" si="20"/>
        <v>0.80159883720930236</v>
      </c>
      <c r="E196" s="173">
        <v>0</v>
      </c>
      <c r="F196" s="173">
        <v>0</v>
      </c>
      <c r="G196" s="199" t="str">
        <f t="shared" si="21"/>
        <v/>
      </c>
      <c r="H196" s="199" t="str">
        <f t="shared" si="22"/>
        <v/>
      </c>
      <c r="I196" s="199" t="str">
        <f t="shared" si="23"/>
        <v/>
      </c>
      <c r="J196" s="199" t="str">
        <f t="shared" si="24"/>
        <v/>
      </c>
      <c r="K196" s="173">
        <v>30608</v>
      </c>
      <c r="L196" s="173">
        <v>23169</v>
      </c>
      <c r="M196" s="199">
        <f t="shared" si="25"/>
        <v>0.75695896497647674</v>
      </c>
      <c r="N196" s="173">
        <v>0</v>
      </c>
      <c r="O196" s="173">
        <v>0</v>
      </c>
      <c r="P196" s="199" t="str">
        <f t="shared" si="26"/>
        <v/>
      </c>
      <c r="Q196" s="199" t="str">
        <f t="shared" si="27"/>
        <v/>
      </c>
      <c r="R196" s="199" t="str">
        <f t="shared" si="28"/>
        <v/>
      </c>
      <c r="S196" s="199" t="str">
        <f t="shared" si="29"/>
        <v/>
      </c>
    </row>
    <row r="197" spans="1:19" ht="16.5" thickTop="1" thickBot="1" x14ac:dyDescent="0.3">
      <c r="A197" s="200" t="s">
        <v>153</v>
      </c>
      <c r="B197" s="280">
        <v>7927</v>
      </c>
      <c r="C197" s="201">
        <v>5755</v>
      </c>
      <c r="D197" s="202">
        <f t="shared" si="20"/>
        <v>0.72599974769774189</v>
      </c>
      <c r="E197" s="203">
        <v>7135</v>
      </c>
      <c r="F197" s="201">
        <v>5424</v>
      </c>
      <c r="G197" s="202">
        <f t="shared" si="21"/>
        <v>0.76019621583742114</v>
      </c>
      <c r="H197" s="202">
        <f t="shared" si="22"/>
        <v>0.11100210231254382</v>
      </c>
      <c r="I197" s="202">
        <f t="shared" si="23"/>
        <v>6.1025073746312719E-2</v>
      </c>
      <c r="J197" s="204">
        <f t="shared" si="24"/>
        <v>-3.4196468139679248E-2</v>
      </c>
      <c r="K197" s="205">
        <v>86565</v>
      </c>
      <c r="L197" s="201">
        <v>59295</v>
      </c>
      <c r="M197" s="202">
        <f t="shared" si="25"/>
        <v>0.68497660717380005</v>
      </c>
      <c r="N197" s="203">
        <v>71419</v>
      </c>
      <c r="O197" s="201">
        <v>50125</v>
      </c>
      <c r="P197" s="202">
        <f t="shared" si="26"/>
        <v>0.70184404710231174</v>
      </c>
      <c r="Q197" s="202">
        <f t="shared" si="27"/>
        <v>0.21207241770397234</v>
      </c>
      <c r="R197" s="202">
        <f t="shared" si="28"/>
        <v>0.18294264339152111</v>
      </c>
      <c r="S197" s="204">
        <f t="shared" si="29"/>
        <v>-1.6867439928511696E-2</v>
      </c>
    </row>
    <row r="198" spans="1:19" ht="14.25" thickTop="1" x14ac:dyDescent="0.25">
      <c r="A198" s="206" t="s">
        <v>350</v>
      </c>
      <c r="B198" s="206">
        <v>7927</v>
      </c>
      <c r="C198" s="173">
        <v>5755</v>
      </c>
      <c r="D198" s="199">
        <f t="shared" si="20"/>
        <v>0.72599974769774189</v>
      </c>
      <c r="E198" s="173">
        <v>7135</v>
      </c>
      <c r="F198" s="173">
        <v>5424</v>
      </c>
      <c r="G198" s="199">
        <f t="shared" si="21"/>
        <v>0.76019621583742114</v>
      </c>
      <c r="H198" s="199">
        <f t="shared" si="22"/>
        <v>0.11100210231254382</v>
      </c>
      <c r="I198" s="199">
        <f t="shared" si="23"/>
        <v>6.1025073746312719E-2</v>
      </c>
      <c r="J198" s="199">
        <f t="shared" si="24"/>
        <v>-3.4196468139679248E-2</v>
      </c>
      <c r="K198" s="173">
        <v>86565</v>
      </c>
      <c r="L198" s="173">
        <v>59295</v>
      </c>
      <c r="M198" s="199">
        <f t="shared" si="25"/>
        <v>0.68497660717380005</v>
      </c>
      <c r="N198" s="173">
        <v>71408</v>
      </c>
      <c r="O198" s="173">
        <v>50124</v>
      </c>
      <c r="P198" s="199">
        <f t="shared" si="26"/>
        <v>0.70193815818955863</v>
      </c>
      <c r="Q198" s="199">
        <f t="shared" si="27"/>
        <v>0.21225913062962132</v>
      </c>
      <c r="R198" s="199">
        <f t="shared" si="28"/>
        <v>0.18296624371558545</v>
      </c>
      <c r="S198" s="199">
        <f t="shared" si="29"/>
        <v>-1.696155101575858E-2</v>
      </c>
    </row>
    <row r="199" spans="1:19" ht="14.25" thickBot="1" x14ac:dyDescent="0.3">
      <c r="A199" s="206" t="s">
        <v>354</v>
      </c>
      <c r="B199" s="206">
        <v>0</v>
      </c>
      <c r="C199" s="173">
        <v>0</v>
      </c>
      <c r="D199" s="199" t="str">
        <f t="shared" si="20"/>
        <v/>
      </c>
      <c r="E199" s="173">
        <v>0</v>
      </c>
      <c r="F199" s="173">
        <v>0</v>
      </c>
      <c r="G199" s="199" t="str">
        <f t="shared" si="21"/>
        <v/>
      </c>
      <c r="H199" s="199" t="str">
        <f t="shared" si="22"/>
        <v/>
      </c>
      <c r="I199" s="199" t="str">
        <f t="shared" si="23"/>
        <v/>
      </c>
      <c r="J199" s="199" t="str">
        <f t="shared" si="24"/>
        <v/>
      </c>
      <c r="K199" s="173">
        <v>0</v>
      </c>
      <c r="L199" s="173">
        <v>0</v>
      </c>
      <c r="M199" s="199" t="str">
        <f t="shared" si="25"/>
        <v/>
      </c>
      <c r="N199" s="173">
        <v>11</v>
      </c>
      <c r="O199" s="173">
        <v>1</v>
      </c>
      <c r="P199" s="199">
        <f t="shared" si="26"/>
        <v>9.0909090909090912E-2</v>
      </c>
      <c r="Q199" s="199">
        <f t="shared" si="27"/>
        <v>-1</v>
      </c>
      <c r="R199" s="199">
        <f t="shared" si="28"/>
        <v>-1</v>
      </c>
      <c r="S199" s="199" t="str">
        <f t="shared" si="29"/>
        <v/>
      </c>
    </row>
    <row r="200" spans="1:19" ht="16.5" thickTop="1" thickBot="1" x14ac:dyDescent="0.3">
      <c r="A200" s="200" t="s">
        <v>165</v>
      </c>
      <c r="B200" s="280">
        <v>7820</v>
      </c>
      <c r="C200" s="201">
        <v>5433</v>
      </c>
      <c r="D200" s="202">
        <f t="shared" si="20"/>
        <v>0.6947570332480818</v>
      </c>
      <c r="E200" s="203">
        <v>7849</v>
      </c>
      <c r="F200" s="201">
        <v>6268</v>
      </c>
      <c r="G200" s="202">
        <f t="shared" si="21"/>
        <v>0.79857306663269201</v>
      </c>
      <c r="H200" s="202">
        <f t="shared" si="22"/>
        <v>-3.6947381832080906E-3</v>
      </c>
      <c r="I200" s="202">
        <f t="shared" si="23"/>
        <v>-0.13321633694958523</v>
      </c>
      <c r="J200" s="204">
        <f t="shared" si="24"/>
        <v>-0.10381603338461021</v>
      </c>
      <c r="K200" s="205">
        <v>81078</v>
      </c>
      <c r="L200" s="201">
        <v>55193</v>
      </c>
      <c r="M200" s="202">
        <f t="shared" si="25"/>
        <v>0.68073953476898785</v>
      </c>
      <c r="N200" s="203">
        <v>38412</v>
      </c>
      <c r="O200" s="201">
        <v>28269</v>
      </c>
      <c r="P200" s="202">
        <f t="shared" si="26"/>
        <v>0.73594189315838798</v>
      </c>
      <c r="Q200" s="202">
        <f t="shared" si="27"/>
        <v>1.1107466416744769</v>
      </c>
      <c r="R200" s="202">
        <f t="shared" si="28"/>
        <v>0.95242138031058765</v>
      </c>
      <c r="S200" s="204">
        <f t="shared" si="29"/>
        <v>-5.520235838940013E-2</v>
      </c>
    </row>
    <row r="201" spans="1:19" ht="15" thickTop="1" thickBot="1" x14ac:dyDescent="0.3">
      <c r="A201" s="206" t="s">
        <v>84</v>
      </c>
      <c r="B201" s="206">
        <v>7820</v>
      </c>
      <c r="C201" s="173">
        <v>5433</v>
      </c>
      <c r="D201" s="199">
        <f t="shared" ref="D201:D264" si="30">IFERROR(C201/B201,"")</f>
        <v>0.6947570332480818</v>
      </c>
      <c r="E201" s="173">
        <v>7849</v>
      </c>
      <c r="F201" s="173">
        <v>6268</v>
      </c>
      <c r="G201" s="199">
        <f t="shared" ref="G201:G264" si="31">IFERROR(F201/E201,"")</f>
        <v>0.79857306663269201</v>
      </c>
      <c r="H201" s="199">
        <f t="shared" ref="H201:H264" si="32">IFERROR(B201/E201-1,"")</f>
        <v>-3.6947381832080906E-3</v>
      </c>
      <c r="I201" s="199">
        <f t="shared" ref="I201:I264" si="33">IFERROR(C201/F201-1,"")</f>
        <v>-0.13321633694958523</v>
      </c>
      <c r="J201" s="199">
        <f t="shared" ref="J201:J264" si="34">IFERROR(D201-G201,"")</f>
        <v>-0.10381603338461021</v>
      </c>
      <c r="K201" s="173">
        <v>81078</v>
      </c>
      <c r="L201" s="173">
        <v>55193</v>
      </c>
      <c r="M201" s="199">
        <f t="shared" ref="M201:M264" si="35">IFERROR(L201/K201,"")</f>
        <v>0.68073953476898785</v>
      </c>
      <c r="N201" s="173">
        <v>38412</v>
      </c>
      <c r="O201" s="173">
        <v>28269</v>
      </c>
      <c r="P201" s="199">
        <f t="shared" ref="P201:P264" si="36">IFERROR(O201/N201,"")</f>
        <v>0.73594189315838798</v>
      </c>
      <c r="Q201" s="199">
        <f t="shared" ref="Q201:Q264" si="37">IFERROR(K201/N201-1,"")</f>
        <v>1.1107466416744769</v>
      </c>
      <c r="R201" s="199">
        <f t="shared" ref="R201:R264" si="38">IFERROR(L201/O201-1,"")</f>
        <v>0.95242138031058765</v>
      </c>
      <c r="S201" s="199">
        <f t="shared" ref="S201:S264" si="39">IFERROR(M201-P201,"")</f>
        <v>-5.520235838940013E-2</v>
      </c>
    </row>
    <row r="202" spans="1:19" ht="16.5" thickTop="1" thickBot="1" x14ac:dyDescent="0.3">
      <c r="A202" s="200" t="s">
        <v>167</v>
      </c>
      <c r="B202" s="280">
        <v>6640</v>
      </c>
      <c r="C202" s="201">
        <v>4400</v>
      </c>
      <c r="D202" s="202">
        <f t="shared" si="30"/>
        <v>0.66265060240963858</v>
      </c>
      <c r="E202" s="203">
        <v>6296</v>
      </c>
      <c r="F202" s="201">
        <v>5330</v>
      </c>
      <c r="G202" s="202">
        <f t="shared" si="31"/>
        <v>0.84656925031766206</v>
      </c>
      <c r="H202" s="202">
        <f t="shared" si="32"/>
        <v>5.4637865311308875E-2</v>
      </c>
      <c r="I202" s="202">
        <f t="shared" si="33"/>
        <v>-0.17448405253283306</v>
      </c>
      <c r="J202" s="204">
        <f t="shared" si="34"/>
        <v>-0.18391864790802348</v>
      </c>
      <c r="K202" s="205">
        <v>68874</v>
      </c>
      <c r="L202" s="201">
        <v>47004</v>
      </c>
      <c r="M202" s="202">
        <f t="shared" si="35"/>
        <v>0.68246362923599613</v>
      </c>
      <c r="N202" s="203">
        <v>53470</v>
      </c>
      <c r="O202" s="201">
        <v>38952</v>
      </c>
      <c r="P202" s="202">
        <f t="shared" si="36"/>
        <v>0.72848326164204225</v>
      </c>
      <c r="Q202" s="202">
        <f t="shared" si="37"/>
        <v>0.28808677763231727</v>
      </c>
      <c r="R202" s="202">
        <f t="shared" si="38"/>
        <v>0.20671595810227972</v>
      </c>
      <c r="S202" s="204">
        <f t="shared" si="39"/>
        <v>-4.6019632406046118E-2</v>
      </c>
    </row>
    <row r="203" spans="1:19" ht="14.25" thickTop="1" x14ac:dyDescent="0.25">
      <c r="A203" s="206" t="s">
        <v>84</v>
      </c>
      <c r="B203" s="206">
        <v>6640</v>
      </c>
      <c r="C203" s="173">
        <v>4400</v>
      </c>
      <c r="D203" s="199">
        <f t="shared" si="30"/>
        <v>0.66265060240963858</v>
      </c>
      <c r="E203" s="173">
        <v>5997</v>
      </c>
      <c r="F203" s="173">
        <v>5152</v>
      </c>
      <c r="G203" s="199">
        <f t="shared" si="31"/>
        <v>0.85909621477405373</v>
      </c>
      <c r="H203" s="199">
        <f t="shared" si="32"/>
        <v>0.10722027680506918</v>
      </c>
      <c r="I203" s="199">
        <f t="shared" si="33"/>
        <v>-0.14596273291925466</v>
      </c>
      <c r="J203" s="199">
        <f t="shared" si="34"/>
        <v>-0.19644561236441516</v>
      </c>
      <c r="K203" s="173">
        <v>68276</v>
      </c>
      <c r="L203" s="173">
        <v>46662</v>
      </c>
      <c r="M203" s="199">
        <f t="shared" si="35"/>
        <v>0.68343195266272194</v>
      </c>
      <c r="N203" s="173">
        <v>48497</v>
      </c>
      <c r="O203" s="173">
        <v>36199</v>
      </c>
      <c r="P203" s="199">
        <f t="shared" si="36"/>
        <v>0.74641730416314411</v>
      </c>
      <c r="Q203" s="199">
        <f t="shared" si="37"/>
        <v>0.40783966018516615</v>
      </c>
      <c r="R203" s="199">
        <f t="shared" si="38"/>
        <v>0.28904113373297613</v>
      </c>
      <c r="S203" s="199">
        <f t="shared" si="39"/>
        <v>-6.2985351500422171E-2</v>
      </c>
    </row>
    <row r="204" spans="1:19" x14ac:dyDescent="0.25">
      <c r="A204" s="206" t="s">
        <v>350</v>
      </c>
      <c r="B204" s="206">
        <v>0</v>
      </c>
      <c r="C204" s="173">
        <v>0</v>
      </c>
      <c r="D204" s="199" t="str">
        <f t="shared" si="30"/>
        <v/>
      </c>
      <c r="E204" s="173">
        <v>299</v>
      </c>
      <c r="F204" s="173">
        <v>178</v>
      </c>
      <c r="G204" s="199">
        <f t="shared" si="31"/>
        <v>0.59531772575250841</v>
      </c>
      <c r="H204" s="199">
        <f t="shared" si="32"/>
        <v>-1</v>
      </c>
      <c r="I204" s="199">
        <f t="shared" si="33"/>
        <v>-1</v>
      </c>
      <c r="J204" s="199" t="str">
        <f t="shared" si="34"/>
        <v/>
      </c>
      <c r="K204" s="173">
        <v>598</v>
      </c>
      <c r="L204" s="173">
        <v>342</v>
      </c>
      <c r="M204" s="199">
        <f t="shared" si="35"/>
        <v>0.57190635451505012</v>
      </c>
      <c r="N204" s="173">
        <v>4799</v>
      </c>
      <c r="O204" s="173">
        <v>2580</v>
      </c>
      <c r="P204" s="199">
        <f t="shared" si="36"/>
        <v>0.53761200250052099</v>
      </c>
      <c r="Q204" s="199">
        <f t="shared" si="37"/>
        <v>-0.8753907063971661</v>
      </c>
      <c r="R204" s="199">
        <f t="shared" si="38"/>
        <v>-0.86744186046511629</v>
      </c>
      <c r="S204" s="199">
        <f t="shared" si="39"/>
        <v>3.4294352014529128E-2</v>
      </c>
    </row>
    <row r="205" spans="1:19" ht="14.25" thickBot="1" x14ac:dyDescent="0.3">
      <c r="A205" s="206" t="s">
        <v>103</v>
      </c>
      <c r="B205" s="206">
        <v>0</v>
      </c>
      <c r="C205" s="173">
        <v>0</v>
      </c>
      <c r="D205" s="199" t="str">
        <f t="shared" si="30"/>
        <v/>
      </c>
      <c r="E205" s="173">
        <v>0</v>
      </c>
      <c r="F205" s="173">
        <v>0</v>
      </c>
      <c r="G205" s="199" t="str">
        <f t="shared" si="31"/>
        <v/>
      </c>
      <c r="H205" s="199" t="str">
        <f t="shared" si="32"/>
        <v/>
      </c>
      <c r="I205" s="199" t="str">
        <f t="shared" si="33"/>
        <v/>
      </c>
      <c r="J205" s="199" t="str">
        <f t="shared" si="34"/>
        <v/>
      </c>
      <c r="K205" s="173">
        <v>0</v>
      </c>
      <c r="L205" s="173">
        <v>0</v>
      </c>
      <c r="M205" s="199" t="str">
        <f t="shared" si="35"/>
        <v/>
      </c>
      <c r="N205" s="173">
        <v>174</v>
      </c>
      <c r="O205" s="173">
        <v>173</v>
      </c>
      <c r="P205" s="199">
        <f t="shared" si="36"/>
        <v>0.99425287356321834</v>
      </c>
      <c r="Q205" s="199">
        <f t="shared" si="37"/>
        <v>-1</v>
      </c>
      <c r="R205" s="199">
        <f t="shared" si="38"/>
        <v>-1</v>
      </c>
      <c r="S205" s="199" t="str">
        <f t="shared" si="39"/>
        <v/>
      </c>
    </row>
    <row r="206" spans="1:19" ht="16.5" thickTop="1" thickBot="1" x14ac:dyDescent="0.3">
      <c r="A206" s="200" t="s">
        <v>154</v>
      </c>
      <c r="B206" s="280">
        <v>6528</v>
      </c>
      <c r="C206" s="201">
        <v>4801</v>
      </c>
      <c r="D206" s="202">
        <f t="shared" si="30"/>
        <v>0.73544730392156865</v>
      </c>
      <c r="E206" s="203">
        <v>3560</v>
      </c>
      <c r="F206" s="201">
        <v>3260</v>
      </c>
      <c r="G206" s="202">
        <f t="shared" si="31"/>
        <v>0.9157303370786517</v>
      </c>
      <c r="H206" s="202">
        <f t="shared" si="32"/>
        <v>0.83370786516853923</v>
      </c>
      <c r="I206" s="202">
        <f t="shared" si="33"/>
        <v>0.47269938650306753</v>
      </c>
      <c r="J206" s="204">
        <f t="shared" si="34"/>
        <v>-0.18028303315708305</v>
      </c>
      <c r="K206" s="205">
        <v>66234</v>
      </c>
      <c r="L206" s="201">
        <v>50788</v>
      </c>
      <c r="M206" s="202">
        <f t="shared" si="35"/>
        <v>0.76679650934565324</v>
      </c>
      <c r="N206" s="203">
        <v>43273</v>
      </c>
      <c r="O206" s="201">
        <v>36904</v>
      </c>
      <c r="P206" s="202">
        <f t="shared" si="36"/>
        <v>0.85281815450742959</v>
      </c>
      <c r="Q206" s="202">
        <f t="shared" si="37"/>
        <v>0.53060800036974554</v>
      </c>
      <c r="R206" s="202">
        <f t="shared" si="38"/>
        <v>0.3762193800130067</v>
      </c>
      <c r="S206" s="204">
        <f t="shared" si="39"/>
        <v>-8.602164516177635E-2</v>
      </c>
    </row>
    <row r="207" spans="1:19" ht="14.25" thickTop="1" x14ac:dyDescent="0.25">
      <c r="A207" s="206" t="s">
        <v>359</v>
      </c>
      <c r="B207" s="206">
        <v>6528</v>
      </c>
      <c r="C207" s="173">
        <v>4801</v>
      </c>
      <c r="D207" s="199">
        <f t="shared" si="30"/>
        <v>0.73544730392156865</v>
      </c>
      <c r="E207" s="173">
        <v>0</v>
      </c>
      <c r="F207" s="173">
        <v>0</v>
      </c>
      <c r="G207" s="199" t="str">
        <f t="shared" si="31"/>
        <v/>
      </c>
      <c r="H207" s="199" t="str">
        <f t="shared" si="32"/>
        <v/>
      </c>
      <c r="I207" s="199" t="str">
        <f t="shared" si="33"/>
        <v/>
      </c>
      <c r="J207" s="199" t="str">
        <f t="shared" si="34"/>
        <v/>
      </c>
      <c r="K207" s="173">
        <v>29431</v>
      </c>
      <c r="L207" s="173">
        <v>22069</v>
      </c>
      <c r="M207" s="199">
        <f t="shared" si="35"/>
        <v>0.7498555944412354</v>
      </c>
      <c r="N207" s="173">
        <v>0</v>
      </c>
      <c r="O207" s="173">
        <v>0</v>
      </c>
      <c r="P207" s="199" t="str">
        <f t="shared" si="36"/>
        <v/>
      </c>
      <c r="Q207" s="199" t="str">
        <f t="shared" si="37"/>
        <v/>
      </c>
      <c r="R207" s="199" t="str">
        <f t="shared" si="38"/>
        <v/>
      </c>
      <c r="S207" s="199" t="str">
        <f t="shared" si="39"/>
        <v/>
      </c>
    </row>
    <row r="208" spans="1:19" ht="14.25" thickBot="1" x14ac:dyDescent="0.3">
      <c r="A208" s="206" t="s">
        <v>84</v>
      </c>
      <c r="B208" s="206">
        <v>0</v>
      </c>
      <c r="C208" s="173">
        <v>0</v>
      </c>
      <c r="D208" s="199" t="str">
        <f t="shared" si="30"/>
        <v/>
      </c>
      <c r="E208" s="173">
        <v>3560</v>
      </c>
      <c r="F208" s="173">
        <v>3260</v>
      </c>
      <c r="G208" s="199">
        <f t="shared" si="31"/>
        <v>0.9157303370786517</v>
      </c>
      <c r="H208" s="199">
        <f t="shared" si="32"/>
        <v>-1</v>
      </c>
      <c r="I208" s="199">
        <f t="shared" si="33"/>
        <v>-1</v>
      </c>
      <c r="J208" s="199" t="str">
        <f t="shared" si="34"/>
        <v/>
      </c>
      <c r="K208" s="173">
        <v>36803</v>
      </c>
      <c r="L208" s="173">
        <v>28719</v>
      </c>
      <c r="M208" s="199">
        <f t="shared" si="35"/>
        <v>0.78034399369616603</v>
      </c>
      <c r="N208" s="173">
        <v>43273</v>
      </c>
      <c r="O208" s="173">
        <v>36904</v>
      </c>
      <c r="P208" s="199">
        <f t="shared" si="36"/>
        <v>0.85281815450742959</v>
      </c>
      <c r="Q208" s="199">
        <f t="shared" si="37"/>
        <v>-0.14951586439581266</v>
      </c>
      <c r="R208" s="199">
        <f t="shared" si="38"/>
        <v>-0.22179167569911118</v>
      </c>
      <c r="S208" s="199">
        <f t="shared" si="39"/>
        <v>-7.2474160811263566E-2</v>
      </c>
    </row>
    <row r="209" spans="1:19" ht="16.5" thickTop="1" thickBot="1" x14ac:dyDescent="0.3">
      <c r="A209" s="200" t="s">
        <v>156</v>
      </c>
      <c r="B209" s="280">
        <v>6180</v>
      </c>
      <c r="C209" s="201">
        <v>4684</v>
      </c>
      <c r="D209" s="202">
        <f t="shared" si="30"/>
        <v>0.75792880258899675</v>
      </c>
      <c r="E209" s="203">
        <v>4574</v>
      </c>
      <c r="F209" s="201">
        <v>3504</v>
      </c>
      <c r="G209" s="202">
        <f t="shared" si="31"/>
        <v>0.76606908613904678</v>
      </c>
      <c r="H209" s="202">
        <f t="shared" si="32"/>
        <v>0.35111499781372979</v>
      </c>
      <c r="I209" s="202">
        <f t="shared" si="33"/>
        <v>0.33675799086757996</v>
      </c>
      <c r="J209" s="204">
        <f t="shared" si="34"/>
        <v>-8.1402835500500315E-3</v>
      </c>
      <c r="K209" s="205">
        <v>65872</v>
      </c>
      <c r="L209" s="201">
        <v>48030</v>
      </c>
      <c r="M209" s="202">
        <f t="shared" si="35"/>
        <v>0.72914136507165417</v>
      </c>
      <c r="N209" s="203">
        <v>53135</v>
      </c>
      <c r="O209" s="201">
        <v>38796</v>
      </c>
      <c r="P209" s="202">
        <f t="shared" si="36"/>
        <v>0.73014020890185372</v>
      </c>
      <c r="Q209" s="202">
        <f t="shared" si="37"/>
        <v>0.23971017220287938</v>
      </c>
      <c r="R209" s="202">
        <f t="shared" si="38"/>
        <v>0.23801422827095586</v>
      </c>
      <c r="S209" s="204">
        <f t="shared" si="39"/>
        <v>-9.9884383019954726E-4</v>
      </c>
    </row>
    <row r="210" spans="1:19" ht="15" thickTop="1" thickBot="1" x14ac:dyDescent="0.3">
      <c r="A210" s="206" t="s">
        <v>350</v>
      </c>
      <c r="B210" s="206">
        <v>6180</v>
      </c>
      <c r="C210" s="173">
        <v>4684</v>
      </c>
      <c r="D210" s="199">
        <f t="shared" si="30"/>
        <v>0.75792880258899675</v>
      </c>
      <c r="E210" s="173">
        <v>4574</v>
      </c>
      <c r="F210" s="173">
        <v>3504</v>
      </c>
      <c r="G210" s="199">
        <f t="shared" si="31"/>
        <v>0.76606908613904678</v>
      </c>
      <c r="H210" s="199">
        <f t="shared" si="32"/>
        <v>0.35111499781372979</v>
      </c>
      <c r="I210" s="199">
        <f t="shared" si="33"/>
        <v>0.33675799086757996</v>
      </c>
      <c r="J210" s="199">
        <f t="shared" si="34"/>
        <v>-8.1402835500500315E-3</v>
      </c>
      <c r="K210" s="173">
        <v>65872</v>
      </c>
      <c r="L210" s="173">
        <v>48030</v>
      </c>
      <c r="M210" s="199">
        <f t="shared" si="35"/>
        <v>0.72914136507165417</v>
      </c>
      <c r="N210" s="173">
        <v>53135</v>
      </c>
      <c r="O210" s="173">
        <v>38796</v>
      </c>
      <c r="P210" s="199">
        <f t="shared" si="36"/>
        <v>0.73014020890185372</v>
      </c>
      <c r="Q210" s="199">
        <f t="shared" si="37"/>
        <v>0.23971017220287938</v>
      </c>
      <c r="R210" s="199">
        <f t="shared" si="38"/>
        <v>0.23801422827095586</v>
      </c>
      <c r="S210" s="199">
        <f t="shared" si="39"/>
        <v>-9.9884383019954726E-4</v>
      </c>
    </row>
    <row r="211" spans="1:19" ht="16.5" thickTop="1" thickBot="1" x14ac:dyDescent="0.3">
      <c r="A211" s="200" t="s">
        <v>253</v>
      </c>
      <c r="B211" s="280">
        <v>5815</v>
      </c>
      <c r="C211" s="201">
        <v>4915</v>
      </c>
      <c r="D211" s="202">
        <f t="shared" si="30"/>
        <v>0.84522785898538266</v>
      </c>
      <c r="E211" s="203">
        <v>2643</v>
      </c>
      <c r="F211" s="201">
        <v>2353</v>
      </c>
      <c r="G211" s="202">
        <f t="shared" si="31"/>
        <v>0.89027620128641693</v>
      </c>
      <c r="H211" s="202">
        <f t="shared" si="32"/>
        <v>1.2001513431706394</v>
      </c>
      <c r="I211" s="202">
        <f t="shared" si="33"/>
        <v>1.0888227794305143</v>
      </c>
      <c r="J211" s="204">
        <f t="shared" si="34"/>
        <v>-4.5048342301034272E-2</v>
      </c>
      <c r="K211" s="205">
        <v>44705</v>
      </c>
      <c r="L211" s="201">
        <v>37266</v>
      </c>
      <c r="M211" s="202">
        <f t="shared" si="35"/>
        <v>0.83359803154009615</v>
      </c>
      <c r="N211" s="203">
        <v>29761</v>
      </c>
      <c r="O211" s="201">
        <v>26234</v>
      </c>
      <c r="P211" s="202">
        <f t="shared" si="36"/>
        <v>0.88148919727159702</v>
      </c>
      <c r="Q211" s="202">
        <f t="shared" si="37"/>
        <v>0.50213366486341182</v>
      </c>
      <c r="R211" s="202">
        <f t="shared" si="38"/>
        <v>0.42052298543874356</v>
      </c>
      <c r="S211" s="204">
        <f t="shared" si="39"/>
        <v>-4.7891165731500873E-2</v>
      </c>
    </row>
    <row r="212" spans="1:19" ht="14.25" thickTop="1" x14ac:dyDescent="0.25">
      <c r="A212" s="206" t="s">
        <v>359</v>
      </c>
      <c r="B212" s="206">
        <v>3063</v>
      </c>
      <c r="C212" s="173">
        <v>2448</v>
      </c>
      <c r="D212" s="199">
        <f t="shared" si="30"/>
        <v>0.79921645445641532</v>
      </c>
      <c r="E212" s="173">
        <v>0</v>
      </c>
      <c r="F212" s="173">
        <v>0</v>
      </c>
      <c r="G212" s="199" t="str">
        <f t="shared" si="31"/>
        <v/>
      </c>
      <c r="H212" s="199" t="str">
        <f t="shared" si="32"/>
        <v/>
      </c>
      <c r="I212" s="199" t="str">
        <f t="shared" si="33"/>
        <v/>
      </c>
      <c r="J212" s="199" t="str">
        <f t="shared" si="34"/>
        <v/>
      </c>
      <c r="K212" s="173">
        <v>14264</v>
      </c>
      <c r="L212" s="173">
        <v>10681</v>
      </c>
      <c r="M212" s="199">
        <f t="shared" si="35"/>
        <v>0.74880818844643859</v>
      </c>
      <c r="N212" s="173">
        <v>0</v>
      </c>
      <c r="O212" s="173">
        <v>0</v>
      </c>
      <c r="P212" s="199" t="str">
        <f t="shared" si="36"/>
        <v/>
      </c>
      <c r="Q212" s="199" t="str">
        <f t="shared" si="37"/>
        <v/>
      </c>
      <c r="R212" s="199" t="str">
        <f t="shared" si="38"/>
        <v/>
      </c>
      <c r="S212" s="199" t="str">
        <f t="shared" si="39"/>
        <v/>
      </c>
    </row>
    <row r="213" spans="1:19" ht="14.25" thickBot="1" x14ac:dyDescent="0.3">
      <c r="A213" s="206" t="s">
        <v>351</v>
      </c>
      <c r="B213" s="206">
        <v>2752</v>
      </c>
      <c r="C213" s="173">
        <v>2467</v>
      </c>
      <c r="D213" s="199">
        <f t="shared" si="30"/>
        <v>0.8964389534883721</v>
      </c>
      <c r="E213" s="173">
        <v>2643</v>
      </c>
      <c r="F213" s="173">
        <v>2353</v>
      </c>
      <c r="G213" s="199">
        <f t="shared" si="31"/>
        <v>0.89027620128641693</v>
      </c>
      <c r="H213" s="199">
        <f t="shared" si="32"/>
        <v>4.1241013999243181E-2</v>
      </c>
      <c r="I213" s="199">
        <f t="shared" si="33"/>
        <v>4.8448788780280472E-2</v>
      </c>
      <c r="J213" s="199">
        <f t="shared" si="34"/>
        <v>6.1627522019551684E-3</v>
      </c>
      <c r="K213" s="173">
        <v>30441</v>
      </c>
      <c r="L213" s="173">
        <v>26585</v>
      </c>
      <c r="M213" s="199">
        <f t="shared" si="35"/>
        <v>0.87332873427285573</v>
      </c>
      <c r="N213" s="173">
        <v>29761</v>
      </c>
      <c r="O213" s="173">
        <v>26234</v>
      </c>
      <c r="P213" s="199">
        <f t="shared" si="36"/>
        <v>0.88148919727159702</v>
      </c>
      <c r="Q213" s="199">
        <f t="shared" si="37"/>
        <v>2.2848694600315911E-2</v>
      </c>
      <c r="R213" s="199">
        <f t="shared" si="38"/>
        <v>1.3379583746283341E-2</v>
      </c>
      <c r="S213" s="199">
        <f t="shared" si="39"/>
        <v>-8.1604629987412913E-3</v>
      </c>
    </row>
    <row r="214" spans="1:19" ht="16.5" thickTop="1" thickBot="1" x14ac:dyDescent="0.3">
      <c r="A214" s="200" t="s">
        <v>158</v>
      </c>
      <c r="B214" s="280">
        <v>5224</v>
      </c>
      <c r="C214" s="201">
        <v>4136</v>
      </c>
      <c r="D214" s="202">
        <f t="shared" si="30"/>
        <v>0.79173047473200608</v>
      </c>
      <c r="E214" s="203">
        <v>4408</v>
      </c>
      <c r="F214" s="201">
        <v>3073</v>
      </c>
      <c r="G214" s="202">
        <f t="shared" si="31"/>
        <v>0.69714156079854805</v>
      </c>
      <c r="H214" s="202">
        <f t="shared" si="32"/>
        <v>0.18511796733212349</v>
      </c>
      <c r="I214" s="202">
        <f t="shared" si="33"/>
        <v>0.34591604295476741</v>
      </c>
      <c r="J214" s="204">
        <f t="shared" si="34"/>
        <v>9.458891393345803E-2</v>
      </c>
      <c r="K214" s="205">
        <v>48848</v>
      </c>
      <c r="L214" s="201">
        <v>36307</v>
      </c>
      <c r="M214" s="202">
        <f t="shared" si="35"/>
        <v>0.74326482148706186</v>
      </c>
      <c r="N214" s="203">
        <v>43797</v>
      </c>
      <c r="O214" s="201">
        <v>30912</v>
      </c>
      <c r="P214" s="202">
        <f t="shared" si="36"/>
        <v>0.70580176724433186</v>
      </c>
      <c r="Q214" s="202">
        <f t="shared" si="37"/>
        <v>0.11532753384935046</v>
      </c>
      <c r="R214" s="202">
        <f t="shared" si="38"/>
        <v>0.17452769151138714</v>
      </c>
      <c r="S214" s="204">
        <f t="shared" si="39"/>
        <v>3.7463054242729998E-2</v>
      </c>
    </row>
    <row r="215" spans="1:19" ht="14.25" thickTop="1" x14ac:dyDescent="0.25">
      <c r="A215" s="206" t="s">
        <v>350</v>
      </c>
      <c r="B215" s="206">
        <v>5224</v>
      </c>
      <c r="C215" s="173">
        <v>4136</v>
      </c>
      <c r="D215" s="199">
        <f t="shared" si="30"/>
        <v>0.79173047473200608</v>
      </c>
      <c r="E215" s="173">
        <v>2488</v>
      </c>
      <c r="F215" s="173">
        <v>1618</v>
      </c>
      <c r="G215" s="199">
        <f t="shared" si="31"/>
        <v>0.65032154340836013</v>
      </c>
      <c r="H215" s="199">
        <f t="shared" si="32"/>
        <v>1.09967845659164</v>
      </c>
      <c r="I215" s="199">
        <f t="shared" si="33"/>
        <v>1.5562422744128552</v>
      </c>
      <c r="J215" s="199">
        <f t="shared" si="34"/>
        <v>0.14140893132364596</v>
      </c>
      <c r="K215" s="173">
        <v>43614</v>
      </c>
      <c r="L215" s="173">
        <v>32425</v>
      </c>
      <c r="M215" s="199">
        <f t="shared" si="35"/>
        <v>0.7434539368092814</v>
      </c>
      <c r="N215" s="173">
        <v>23123</v>
      </c>
      <c r="O215" s="173">
        <v>16535</v>
      </c>
      <c r="P215" s="199">
        <f t="shared" si="36"/>
        <v>0.71508887255113951</v>
      </c>
      <c r="Q215" s="199">
        <f t="shared" si="37"/>
        <v>0.88617393936772904</v>
      </c>
      <c r="R215" s="199">
        <f t="shared" si="38"/>
        <v>0.96099183550045364</v>
      </c>
      <c r="S215" s="199">
        <f t="shared" si="39"/>
        <v>2.8365064258141892E-2</v>
      </c>
    </row>
    <row r="216" spans="1:19" ht="14.25" thickBot="1" x14ac:dyDescent="0.3">
      <c r="A216" s="206" t="s">
        <v>354</v>
      </c>
      <c r="B216" s="206">
        <v>0</v>
      </c>
      <c r="C216" s="173">
        <v>0</v>
      </c>
      <c r="D216" s="199" t="str">
        <f t="shared" si="30"/>
        <v/>
      </c>
      <c r="E216" s="173">
        <v>1920</v>
      </c>
      <c r="F216" s="173">
        <v>1455</v>
      </c>
      <c r="G216" s="199">
        <f t="shared" si="31"/>
        <v>0.7578125</v>
      </c>
      <c r="H216" s="199">
        <f t="shared" si="32"/>
        <v>-1</v>
      </c>
      <c r="I216" s="199">
        <f t="shared" si="33"/>
        <v>-1</v>
      </c>
      <c r="J216" s="199" t="str">
        <f t="shared" si="34"/>
        <v/>
      </c>
      <c r="K216" s="173">
        <v>5234</v>
      </c>
      <c r="L216" s="173">
        <v>3882</v>
      </c>
      <c r="M216" s="199">
        <f t="shared" si="35"/>
        <v>0.74168895682078717</v>
      </c>
      <c r="N216" s="173">
        <v>20674</v>
      </c>
      <c r="O216" s="173">
        <v>14377</v>
      </c>
      <c r="P216" s="199">
        <f t="shared" si="36"/>
        <v>0.6954145303279482</v>
      </c>
      <c r="Q216" s="199">
        <f t="shared" si="37"/>
        <v>-0.74683176937215823</v>
      </c>
      <c r="R216" s="199">
        <f t="shared" si="38"/>
        <v>-0.72998539333657919</v>
      </c>
      <c r="S216" s="199">
        <f t="shared" si="39"/>
        <v>4.6274426492838971E-2</v>
      </c>
    </row>
    <row r="217" spans="1:19" ht="16.5" thickTop="1" thickBot="1" x14ac:dyDescent="0.3">
      <c r="A217" s="200" t="s">
        <v>254</v>
      </c>
      <c r="B217" s="280">
        <v>4828</v>
      </c>
      <c r="C217" s="201">
        <v>3862</v>
      </c>
      <c r="D217" s="202">
        <f t="shared" si="30"/>
        <v>0.79991714995857499</v>
      </c>
      <c r="E217" s="203">
        <v>4828</v>
      </c>
      <c r="F217" s="201">
        <v>3742</v>
      </c>
      <c r="G217" s="202">
        <f t="shared" si="31"/>
        <v>0.77506213753106878</v>
      </c>
      <c r="H217" s="202">
        <f t="shared" si="32"/>
        <v>0</v>
      </c>
      <c r="I217" s="202">
        <f t="shared" si="33"/>
        <v>3.2068412613575736E-2</v>
      </c>
      <c r="J217" s="204">
        <f t="shared" si="34"/>
        <v>2.4855012427506207E-2</v>
      </c>
      <c r="K217" s="205">
        <v>53994</v>
      </c>
      <c r="L217" s="201">
        <v>44291</v>
      </c>
      <c r="M217" s="202">
        <f t="shared" si="35"/>
        <v>0.82029484757565652</v>
      </c>
      <c r="N217" s="203">
        <v>53108</v>
      </c>
      <c r="O217" s="201">
        <v>41608</v>
      </c>
      <c r="P217" s="202">
        <f t="shared" si="36"/>
        <v>0.78346011900278678</v>
      </c>
      <c r="Q217" s="202">
        <f t="shared" si="37"/>
        <v>1.6682985614220103E-2</v>
      </c>
      <c r="R217" s="202">
        <f t="shared" si="38"/>
        <v>6.4482791770813286E-2</v>
      </c>
      <c r="S217" s="204">
        <f t="shared" si="39"/>
        <v>3.6834728572869735E-2</v>
      </c>
    </row>
    <row r="218" spans="1:19" ht="14.25" thickTop="1" x14ac:dyDescent="0.25">
      <c r="A218" s="206" t="s">
        <v>85</v>
      </c>
      <c r="B218" s="206">
        <v>4828</v>
      </c>
      <c r="C218" s="173">
        <v>3862</v>
      </c>
      <c r="D218" s="199">
        <f t="shared" si="30"/>
        <v>0.79991714995857499</v>
      </c>
      <c r="E218" s="173">
        <v>4828</v>
      </c>
      <c r="F218" s="173">
        <v>3742</v>
      </c>
      <c r="G218" s="199">
        <f t="shared" si="31"/>
        <v>0.77506213753106878</v>
      </c>
      <c r="H218" s="199">
        <f t="shared" si="32"/>
        <v>0</v>
      </c>
      <c r="I218" s="199">
        <f t="shared" si="33"/>
        <v>3.2068412613575736E-2</v>
      </c>
      <c r="J218" s="199">
        <f t="shared" si="34"/>
        <v>2.4855012427506207E-2</v>
      </c>
      <c r="K218" s="173">
        <v>53676</v>
      </c>
      <c r="L218" s="173">
        <v>43987</v>
      </c>
      <c r="M218" s="199">
        <f t="shared" si="35"/>
        <v>0.81949102019524556</v>
      </c>
      <c r="N218" s="173">
        <v>53108</v>
      </c>
      <c r="O218" s="173">
        <v>41608</v>
      </c>
      <c r="P218" s="199">
        <f t="shared" si="36"/>
        <v>0.78346011900278678</v>
      </c>
      <c r="Q218" s="199">
        <f t="shared" si="37"/>
        <v>1.0695187165775444E-2</v>
      </c>
      <c r="R218" s="199">
        <f t="shared" si="38"/>
        <v>5.717650451836187E-2</v>
      </c>
      <c r="S218" s="199">
        <f t="shared" si="39"/>
        <v>3.6030901192458775E-2</v>
      </c>
    </row>
    <row r="219" spans="1:19" ht="14.25" thickBot="1" x14ac:dyDescent="0.3">
      <c r="A219" s="206" t="s">
        <v>103</v>
      </c>
      <c r="B219" s="206">
        <v>0</v>
      </c>
      <c r="C219" s="173">
        <v>0</v>
      </c>
      <c r="D219" s="199" t="str">
        <f t="shared" si="30"/>
        <v/>
      </c>
      <c r="E219" s="173">
        <v>0</v>
      </c>
      <c r="F219" s="173">
        <v>0</v>
      </c>
      <c r="G219" s="199" t="str">
        <f t="shared" si="31"/>
        <v/>
      </c>
      <c r="H219" s="199" t="str">
        <f t="shared" si="32"/>
        <v/>
      </c>
      <c r="I219" s="199" t="str">
        <f t="shared" si="33"/>
        <v/>
      </c>
      <c r="J219" s="199" t="str">
        <f t="shared" si="34"/>
        <v/>
      </c>
      <c r="K219" s="173">
        <v>318</v>
      </c>
      <c r="L219" s="173">
        <v>304</v>
      </c>
      <c r="M219" s="199">
        <f t="shared" si="35"/>
        <v>0.95597484276729561</v>
      </c>
      <c r="N219" s="173">
        <v>0</v>
      </c>
      <c r="O219" s="173">
        <v>0</v>
      </c>
      <c r="P219" s="199" t="str">
        <f t="shared" si="36"/>
        <v/>
      </c>
      <c r="Q219" s="199" t="str">
        <f t="shared" si="37"/>
        <v/>
      </c>
      <c r="R219" s="199" t="str">
        <f t="shared" si="38"/>
        <v/>
      </c>
      <c r="S219" s="199" t="str">
        <f t="shared" si="39"/>
        <v/>
      </c>
    </row>
    <row r="220" spans="1:19" ht="16.5" thickTop="1" thickBot="1" x14ac:dyDescent="0.3">
      <c r="A220" s="200" t="s">
        <v>311</v>
      </c>
      <c r="B220" s="280">
        <v>4800</v>
      </c>
      <c r="C220" s="201">
        <v>4542</v>
      </c>
      <c r="D220" s="202">
        <f t="shared" si="30"/>
        <v>0.94625000000000004</v>
      </c>
      <c r="E220" s="203">
        <v>3000</v>
      </c>
      <c r="F220" s="201">
        <v>2458</v>
      </c>
      <c r="G220" s="202">
        <f t="shared" si="31"/>
        <v>0.81933333333333336</v>
      </c>
      <c r="H220" s="202">
        <f t="shared" si="32"/>
        <v>0.60000000000000009</v>
      </c>
      <c r="I220" s="202">
        <f t="shared" si="33"/>
        <v>0.84784377542717659</v>
      </c>
      <c r="J220" s="204">
        <f t="shared" si="34"/>
        <v>0.12691666666666668</v>
      </c>
      <c r="K220" s="205">
        <v>25348</v>
      </c>
      <c r="L220" s="201">
        <v>23152</v>
      </c>
      <c r="M220" s="202">
        <f t="shared" si="35"/>
        <v>0.9133659460312451</v>
      </c>
      <c r="N220" s="203">
        <v>32418</v>
      </c>
      <c r="O220" s="201">
        <v>26289</v>
      </c>
      <c r="P220" s="202">
        <f t="shared" si="36"/>
        <v>0.81093836757357018</v>
      </c>
      <c r="Q220" s="202">
        <f t="shared" si="37"/>
        <v>-0.2180887161453513</v>
      </c>
      <c r="R220" s="202">
        <f t="shared" si="38"/>
        <v>-0.11932747536992661</v>
      </c>
      <c r="S220" s="204">
        <f t="shared" si="39"/>
        <v>0.10242757845767492</v>
      </c>
    </row>
    <row r="221" spans="1:19" ht="15" thickTop="1" thickBot="1" x14ac:dyDescent="0.3">
      <c r="A221" s="206" t="s">
        <v>84</v>
      </c>
      <c r="B221" s="206">
        <v>4800</v>
      </c>
      <c r="C221" s="173">
        <v>4542</v>
      </c>
      <c r="D221" s="199">
        <f t="shared" si="30"/>
        <v>0.94625000000000004</v>
      </c>
      <c r="E221" s="173">
        <v>3000</v>
      </c>
      <c r="F221" s="173">
        <v>2458</v>
      </c>
      <c r="G221" s="199">
        <f t="shared" si="31"/>
        <v>0.81933333333333336</v>
      </c>
      <c r="H221" s="199">
        <f t="shared" si="32"/>
        <v>0.60000000000000009</v>
      </c>
      <c r="I221" s="199">
        <f t="shared" si="33"/>
        <v>0.84784377542717659</v>
      </c>
      <c r="J221" s="199">
        <f t="shared" si="34"/>
        <v>0.12691666666666668</v>
      </c>
      <c r="K221" s="173">
        <v>25348</v>
      </c>
      <c r="L221" s="173">
        <v>23152</v>
      </c>
      <c r="M221" s="199">
        <f t="shared" si="35"/>
        <v>0.9133659460312451</v>
      </c>
      <c r="N221" s="173">
        <v>32418</v>
      </c>
      <c r="O221" s="173">
        <v>26289</v>
      </c>
      <c r="P221" s="199">
        <f t="shared" si="36"/>
        <v>0.81093836757357018</v>
      </c>
      <c r="Q221" s="199">
        <f t="shared" si="37"/>
        <v>-0.2180887161453513</v>
      </c>
      <c r="R221" s="199">
        <f t="shared" si="38"/>
        <v>-0.11932747536992661</v>
      </c>
      <c r="S221" s="199">
        <f t="shared" si="39"/>
        <v>0.10242757845767492</v>
      </c>
    </row>
    <row r="222" spans="1:19" ht="16.5" thickTop="1" thickBot="1" x14ac:dyDescent="0.3">
      <c r="A222" s="200" t="s">
        <v>255</v>
      </c>
      <c r="B222" s="280">
        <v>4638</v>
      </c>
      <c r="C222" s="201">
        <v>3696</v>
      </c>
      <c r="D222" s="202">
        <f t="shared" si="30"/>
        <v>0.79689521345407499</v>
      </c>
      <c r="E222" s="203">
        <v>4358</v>
      </c>
      <c r="F222" s="201">
        <v>3459</v>
      </c>
      <c r="G222" s="202">
        <f t="shared" si="31"/>
        <v>0.79371271225332718</v>
      </c>
      <c r="H222" s="202">
        <f t="shared" si="32"/>
        <v>6.4249655805415307E-2</v>
      </c>
      <c r="I222" s="202">
        <f t="shared" si="33"/>
        <v>6.851691240242852E-2</v>
      </c>
      <c r="J222" s="204">
        <f t="shared" si="34"/>
        <v>3.1825012007478115E-3</v>
      </c>
      <c r="K222" s="205">
        <v>47642</v>
      </c>
      <c r="L222" s="201">
        <v>38549</v>
      </c>
      <c r="M222" s="202">
        <f t="shared" si="35"/>
        <v>0.80913899500440789</v>
      </c>
      <c r="N222" s="203">
        <v>38440</v>
      </c>
      <c r="O222" s="201">
        <v>30019</v>
      </c>
      <c r="P222" s="202">
        <f t="shared" si="36"/>
        <v>0.7809313215400624</v>
      </c>
      <c r="Q222" s="202">
        <f t="shared" si="37"/>
        <v>0.23938605619146713</v>
      </c>
      <c r="R222" s="202">
        <f t="shared" si="38"/>
        <v>0.28415336953262926</v>
      </c>
      <c r="S222" s="204">
        <f t="shared" si="39"/>
        <v>2.8207673464345495E-2</v>
      </c>
    </row>
    <row r="223" spans="1:19" ht="15" thickTop="1" thickBot="1" x14ac:dyDescent="0.3">
      <c r="A223" s="206" t="s">
        <v>350</v>
      </c>
      <c r="B223" s="206">
        <v>4638</v>
      </c>
      <c r="C223" s="173">
        <v>3696</v>
      </c>
      <c r="D223" s="199">
        <f t="shared" si="30"/>
        <v>0.79689521345407499</v>
      </c>
      <c r="E223" s="173">
        <v>4358</v>
      </c>
      <c r="F223" s="173">
        <v>3459</v>
      </c>
      <c r="G223" s="199">
        <f t="shared" si="31"/>
        <v>0.79371271225332718</v>
      </c>
      <c r="H223" s="199">
        <f t="shared" si="32"/>
        <v>6.4249655805415307E-2</v>
      </c>
      <c r="I223" s="199">
        <f t="shared" si="33"/>
        <v>6.851691240242852E-2</v>
      </c>
      <c r="J223" s="199">
        <f t="shared" si="34"/>
        <v>3.1825012007478115E-3</v>
      </c>
      <c r="K223" s="173">
        <v>47642</v>
      </c>
      <c r="L223" s="173">
        <v>38549</v>
      </c>
      <c r="M223" s="199">
        <f t="shared" si="35"/>
        <v>0.80913899500440789</v>
      </c>
      <c r="N223" s="173">
        <v>38440</v>
      </c>
      <c r="O223" s="173">
        <v>30019</v>
      </c>
      <c r="P223" s="199">
        <f t="shared" si="36"/>
        <v>0.7809313215400624</v>
      </c>
      <c r="Q223" s="199">
        <f t="shared" si="37"/>
        <v>0.23938605619146713</v>
      </c>
      <c r="R223" s="199">
        <f t="shared" si="38"/>
        <v>0.28415336953262926</v>
      </c>
      <c r="S223" s="199">
        <f t="shared" si="39"/>
        <v>2.8207673464345495E-2</v>
      </c>
    </row>
    <row r="224" spans="1:19" ht="16.5" thickTop="1" thickBot="1" x14ac:dyDescent="0.3">
      <c r="A224" s="200" t="s">
        <v>169</v>
      </c>
      <c r="B224" s="280">
        <v>4559</v>
      </c>
      <c r="C224" s="201">
        <v>3461</v>
      </c>
      <c r="D224" s="202">
        <f t="shared" si="30"/>
        <v>0.75915771002412813</v>
      </c>
      <c r="E224" s="203">
        <v>2887</v>
      </c>
      <c r="F224" s="201">
        <v>1873</v>
      </c>
      <c r="G224" s="202">
        <f t="shared" si="31"/>
        <v>0.64877034984412885</v>
      </c>
      <c r="H224" s="202">
        <f t="shared" si="32"/>
        <v>0.57914790439903019</v>
      </c>
      <c r="I224" s="202">
        <f t="shared" si="33"/>
        <v>0.84783769353977578</v>
      </c>
      <c r="J224" s="204">
        <f t="shared" si="34"/>
        <v>0.11038736017999928</v>
      </c>
      <c r="K224" s="205">
        <v>51888</v>
      </c>
      <c r="L224" s="201">
        <v>31963</v>
      </c>
      <c r="M224" s="202">
        <f t="shared" si="35"/>
        <v>0.61599984582176992</v>
      </c>
      <c r="N224" s="203">
        <v>32135</v>
      </c>
      <c r="O224" s="201">
        <v>19474</v>
      </c>
      <c r="P224" s="202">
        <f t="shared" si="36"/>
        <v>0.60600591255640268</v>
      </c>
      <c r="Q224" s="202">
        <f t="shared" si="37"/>
        <v>0.61468803485296397</v>
      </c>
      <c r="R224" s="202">
        <f t="shared" si="38"/>
        <v>0.64131662729793582</v>
      </c>
      <c r="S224" s="204">
        <f t="shared" si="39"/>
        <v>9.9939332653672386E-3</v>
      </c>
    </row>
    <row r="225" spans="1:19" ht="15" thickTop="1" thickBot="1" x14ac:dyDescent="0.3">
      <c r="A225" s="206" t="s">
        <v>350</v>
      </c>
      <c r="B225" s="206">
        <v>4559</v>
      </c>
      <c r="C225" s="173">
        <v>3461</v>
      </c>
      <c r="D225" s="199">
        <f t="shared" si="30"/>
        <v>0.75915771002412813</v>
      </c>
      <c r="E225" s="173">
        <v>2887</v>
      </c>
      <c r="F225" s="173">
        <v>1873</v>
      </c>
      <c r="G225" s="199">
        <f t="shared" si="31"/>
        <v>0.64877034984412885</v>
      </c>
      <c r="H225" s="199">
        <f t="shared" si="32"/>
        <v>0.57914790439903019</v>
      </c>
      <c r="I225" s="199">
        <f t="shared" si="33"/>
        <v>0.84783769353977578</v>
      </c>
      <c r="J225" s="199">
        <f t="shared" si="34"/>
        <v>0.11038736017999928</v>
      </c>
      <c r="K225" s="173">
        <v>51888</v>
      </c>
      <c r="L225" s="173">
        <v>31963</v>
      </c>
      <c r="M225" s="199">
        <f t="shared" si="35"/>
        <v>0.61599984582176992</v>
      </c>
      <c r="N225" s="173">
        <v>32135</v>
      </c>
      <c r="O225" s="173">
        <v>19474</v>
      </c>
      <c r="P225" s="199">
        <f t="shared" si="36"/>
        <v>0.60600591255640268</v>
      </c>
      <c r="Q225" s="199">
        <f t="shared" si="37"/>
        <v>0.61468803485296397</v>
      </c>
      <c r="R225" s="199">
        <f t="shared" si="38"/>
        <v>0.64131662729793582</v>
      </c>
      <c r="S225" s="199">
        <f t="shared" si="39"/>
        <v>9.9939332653672386E-3</v>
      </c>
    </row>
    <row r="226" spans="1:19" ht="16.5" thickTop="1" thickBot="1" x14ac:dyDescent="0.3">
      <c r="A226" s="200" t="s">
        <v>168</v>
      </c>
      <c r="B226" s="280">
        <v>3808</v>
      </c>
      <c r="C226" s="201">
        <v>2797</v>
      </c>
      <c r="D226" s="202">
        <f t="shared" si="30"/>
        <v>0.73450630252100846</v>
      </c>
      <c r="E226" s="203">
        <v>6240</v>
      </c>
      <c r="F226" s="201">
        <v>3453</v>
      </c>
      <c r="G226" s="202">
        <f t="shared" si="31"/>
        <v>0.55336538461538465</v>
      </c>
      <c r="H226" s="202">
        <f t="shared" si="32"/>
        <v>-0.38974358974358969</v>
      </c>
      <c r="I226" s="202">
        <f t="shared" si="33"/>
        <v>-0.18997972777295102</v>
      </c>
      <c r="J226" s="204">
        <f t="shared" si="34"/>
        <v>0.18114091790562381</v>
      </c>
      <c r="K226" s="205">
        <v>57678</v>
      </c>
      <c r="L226" s="201">
        <v>41890</v>
      </c>
      <c r="M226" s="202">
        <f t="shared" si="35"/>
        <v>0.72627344914872216</v>
      </c>
      <c r="N226" s="203">
        <v>6796</v>
      </c>
      <c r="O226" s="201">
        <v>3651</v>
      </c>
      <c r="P226" s="202">
        <f t="shared" si="36"/>
        <v>0.5372277810476751</v>
      </c>
      <c r="Q226" s="202">
        <f t="shared" si="37"/>
        <v>7.4870512065921133</v>
      </c>
      <c r="R226" s="202">
        <f t="shared" si="38"/>
        <v>10.473568885236922</v>
      </c>
      <c r="S226" s="204">
        <f t="shared" si="39"/>
        <v>0.18904566810104706</v>
      </c>
    </row>
    <row r="227" spans="1:19" ht="14.25" thickTop="1" x14ac:dyDescent="0.25">
      <c r="A227" s="206" t="s">
        <v>359</v>
      </c>
      <c r="B227" s="206">
        <v>3808</v>
      </c>
      <c r="C227" s="173">
        <v>2797</v>
      </c>
      <c r="D227" s="199">
        <f t="shared" si="30"/>
        <v>0.73450630252100846</v>
      </c>
      <c r="E227" s="173">
        <v>0</v>
      </c>
      <c r="F227" s="173">
        <v>0</v>
      </c>
      <c r="G227" s="199" t="str">
        <f t="shared" si="31"/>
        <v/>
      </c>
      <c r="H227" s="199" t="str">
        <f t="shared" si="32"/>
        <v/>
      </c>
      <c r="I227" s="199" t="str">
        <f t="shared" si="33"/>
        <v/>
      </c>
      <c r="J227" s="199" t="str">
        <f t="shared" si="34"/>
        <v/>
      </c>
      <c r="K227" s="173">
        <v>14274</v>
      </c>
      <c r="L227" s="173">
        <v>11335</v>
      </c>
      <c r="M227" s="199">
        <f t="shared" si="35"/>
        <v>0.79410116295362199</v>
      </c>
      <c r="N227" s="173">
        <v>0</v>
      </c>
      <c r="O227" s="173">
        <v>0</v>
      </c>
      <c r="P227" s="199" t="str">
        <f t="shared" si="36"/>
        <v/>
      </c>
      <c r="Q227" s="199" t="str">
        <f t="shared" si="37"/>
        <v/>
      </c>
      <c r="R227" s="199" t="str">
        <f t="shared" si="38"/>
        <v/>
      </c>
      <c r="S227" s="199" t="str">
        <f t="shared" si="39"/>
        <v/>
      </c>
    </row>
    <row r="228" spans="1:19" ht="14.25" thickBot="1" x14ac:dyDescent="0.3">
      <c r="A228" s="206" t="s">
        <v>98</v>
      </c>
      <c r="B228" s="206">
        <v>0</v>
      </c>
      <c r="C228" s="173">
        <v>0</v>
      </c>
      <c r="D228" s="199" t="str">
        <f t="shared" si="30"/>
        <v/>
      </c>
      <c r="E228" s="173">
        <v>6240</v>
      </c>
      <c r="F228" s="173">
        <v>3453</v>
      </c>
      <c r="G228" s="199">
        <f t="shared" si="31"/>
        <v>0.55336538461538465</v>
      </c>
      <c r="H228" s="199">
        <f t="shared" si="32"/>
        <v>-1</v>
      </c>
      <c r="I228" s="199">
        <f t="shared" si="33"/>
        <v>-1</v>
      </c>
      <c r="J228" s="199" t="str">
        <f t="shared" si="34"/>
        <v/>
      </c>
      <c r="K228" s="173">
        <v>43404</v>
      </c>
      <c r="L228" s="173">
        <v>30555</v>
      </c>
      <c r="M228" s="199">
        <f t="shared" si="35"/>
        <v>0.703967376278684</v>
      </c>
      <c r="N228" s="173">
        <v>6796</v>
      </c>
      <c r="O228" s="173">
        <v>3651</v>
      </c>
      <c r="P228" s="199">
        <f t="shared" si="36"/>
        <v>0.5372277810476751</v>
      </c>
      <c r="Q228" s="199">
        <f t="shared" si="37"/>
        <v>5.3866980576809889</v>
      </c>
      <c r="R228" s="199">
        <f t="shared" si="38"/>
        <v>7.3689400164338537</v>
      </c>
      <c r="S228" s="199">
        <f t="shared" si="39"/>
        <v>0.1667395952310089</v>
      </c>
    </row>
    <row r="229" spans="1:19" ht="16.5" thickTop="1" thickBot="1" x14ac:dyDescent="0.3">
      <c r="A229" s="200" t="s">
        <v>257</v>
      </c>
      <c r="B229" s="280">
        <v>3681</v>
      </c>
      <c r="C229" s="201">
        <v>2517</v>
      </c>
      <c r="D229" s="202">
        <f t="shared" si="30"/>
        <v>0.68378158109209453</v>
      </c>
      <c r="E229" s="203">
        <v>4054</v>
      </c>
      <c r="F229" s="201">
        <v>2676</v>
      </c>
      <c r="G229" s="202">
        <f t="shared" si="31"/>
        <v>0.66008880118401581</v>
      </c>
      <c r="H229" s="202">
        <f t="shared" si="32"/>
        <v>-9.200789343857918E-2</v>
      </c>
      <c r="I229" s="202">
        <f t="shared" si="33"/>
        <v>-5.94170403587444E-2</v>
      </c>
      <c r="J229" s="204">
        <f t="shared" si="34"/>
        <v>2.369277990807872E-2</v>
      </c>
      <c r="K229" s="205">
        <v>41205</v>
      </c>
      <c r="L229" s="201">
        <v>27544</v>
      </c>
      <c r="M229" s="202">
        <f t="shared" si="35"/>
        <v>0.66846256522266712</v>
      </c>
      <c r="N229" s="203">
        <v>39974</v>
      </c>
      <c r="O229" s="201">
        <v>24012</v>
      </c>
      <c r="P229" s="202">
        <f t="shared" si="36"/>
        <v>0.60069044879171463</v>
      </c>
      <c r="Q229" s="202">
        <f t="shared" si="37"/>
        <v>3.0795016760894578E-2</v>
      </c>
      <c r="R229" s="202">
        <f t="shared" si="38"/>
        <v>0.14709312010661346</v>
      </c>
      <c r="S229" s="204">
        <f t="shared" si="39"/>
        <v>6.7772116430952489E-2</v>
      </c>
    </row>
    <row r="230" spans="1:19" ht="14.25" thickTop="1" x14ac:dyDescent="0.25">
      <c r="A230" s="206" t="s">
        <v>350</v>
      </c>
      <c r="B230" s="206">
        <v>3681</v>
      </c>
      <c r="C230" s="173">
        <v>2517</v>
      </c>
      <c r="D230" s="199">
        <f t="shared" si="30"/>
        <v>0.68378158109209453</v>
      </c>
      <c r="E230" s="173">
        <v>4054</v>
      </c>
      <c r="F230" s="173">
        <v>2676</v>
      </c>
      <c r="G230" s="199">
        <f t="shared" si="31"/>
        <v>0.66008880118401581</v>
      </c>
      <c r="H230" s="199">
        <f t="shared" si="32"/>
        <v>-9.200789343857918E-2</v>
      </c>
      <c r="I230" s="199">
        <f t="shared" si="33"/>
        <v>-5.94170403587444E-2</v>
      </c>
      <c r="J230" s="199">
        <f t="shared" si="34"/>
        <v>2.369277990807872E-2</v>
      </c>
      <c r="K230" s="173">
        <v>41205</v>
      </c>
      <c r="L230" s="173">
        <v>27544</v>
      </c>
      <c r="M230" s="199">
        <f t="shared" si="35"/>
        <v>0.66846256522266712</v>
      </c>
      <c r="N230" s="173">
        <v>29524</v>
      </c>
      <c r="O230" s="173">
        <v>18174</v>
      </c>
      <c r="P230" s="199">
        <f t="shared" si="36"/>
        <v>0.61556699634195911</v>
      </c>
      <c r="Q230" s="199">
        <f t="shared" si="37"/>
        <v>0.39564422165018298</v>
      </c>
      <c r="R230" s="199">
        <f t="shared" si="38"/>
        <v>0.51557169582920648</v>
      </c>
      <c r="S230" s="199">
        <f t="shared" si="39"/>
        <v>5.289556888070801E-2</v>
      </c>
    </row>
    <row r="231" spans="1:19" ht="14.25" thickBot="1" x14ac:dyDescent="0.3">
      <c r="A231" s="206" t="s">
        <v>354</v>
      </c>
      <c r="B231" s="206">
        <v>0</v>
      </c>
      <c r="C231" s="173">
        <v>0</v>
      </c>
      <c r="D231" s="199" t="str">
        <f t="shared" si="30"/>
        <v/>
      </c>
      <c r="E231" s="173">
        <v>0</v>
      </c>
      <c r="F231" s="173">
        <v>0</v>
      </c>
      <c r="G231" s="199" t="str">
        <f t="shared" si="31"/>
        <v/>
      </c>
      <c r="H231" s="199" t="str">
        <f t="shared" si="32"/>
        <v/>
      </c>
      <c r="I231" s="199" t="str">
        <f t="shared" si="33"/>
        <v/>
      </c>
      <c r="J231" s="199" t="str">
        <f t="shared" si="34"/>
        <v/>
      </c>
      <c r="K231" s="173">
        <v>0</v>
      </c>
      <c r="L231" s="173">
        <v>0</v>
      </c>
      <c r="M231" s="199" t="str">
        <f t="shared" si="35"/>
        <v/>
      </c>
      <c r="N231" s="173">
        <v>10450</v>
      </c>
      <c r="O231" s="173">
        <v>5838</v>
      </c>
      <c r="P231" s="199">
        <f t="shared" si="36"/>
        <v>0.55866028708133975</v>
      </c>
      <c r="Q231" s="199">
        <f t="shared" si="37"/>
        <v>-1</v>
      </c>
      <c r="R231" s="199">
        <f t="shared" si="38"/>
        <v>-1</v>
      </c>
      <c r="S231" s="199" t="str">
        <f t="shared" si="39"/>
        <v/>
      </c>
    </row>
    <row r="232" spans="1:19" ht="16.5" thickTop="1" thickBot="1" x14ac:dyDescent="0.3">
      <c r="A232" s="200" t="s">
        <v>258</v>
      </c>
      <c r="B232" s="280">
        <v>3629</v>
      </c>
      <c r="C232" s="201">
        <v>3392</v>
      </c>
      <c r="D232" s="202">
        <f t="shared" si="30"/>
        <v>0.93469275282446951</v>
      </c>
      <c r="E232" s="203">
        <v>2704</v>
      </c>
      <c r="F232" s="201">
        <v>2338</v>
      </c>
      <c r="G232" s="202">
        <f t="shared" si="31"/>
        <v>0.86464497041420119</v>
      </c>
      <c r="H232" s="202">
        <f t="shared" si="32"/>
        <v>0.34208579881656798</v>
      </c>
      <c r="I232" s="202">
        <f t="shared" si="33"/>
        <v>0.45081266039349877</v>
      </c>
      <c r="J232" s="204">
        <f t="shared" si="34"/>
        <v>7.0047782410268322E-2</v>
      </c>
      <c r="K232" s="205">
        <v>37774</v>
      </c>
      <c r="L232" s="201">
        <v>33893</v>
      </c>
      <c r="M232" s="202">
        <f t="shared" si="35"/>
        <v>0.89725737279610318</v>
      </c>
      <c r="N232" s="203">
        <v>35047</v>
      </c>
      <c r="O232" s="201">
        <v>28562</v>
      </c>
      <c r="P232" s="202">
        <f t="shared" si="36"/>
        <v>0.81496276428795622</v>
      </c>
      <c r="Q232" s="202">
        <f t="shared" si="37"/>
        <v>7.7809798270893404E-2</v>
      </c>
      <c r="R232" s="202">
        <f t="shared" si="38"/>
        <v>0.18664659337581413</v>
      </c>
      <c r="S232" s="204">
        <f t="shared" si="39"/>
        <v>8.229460850814696E-2</v>
      </c>
    </row>
    <row r="233" spans="1:19" ht="15" thickTop="1" thickBot="1" x14ac:dyDescent="0.3">
      <c r="A233" s="206" t="s">
        <v>351</v>
      </c>
      <c r="B233" s="206">
        <v>3629</v>
      </c>
      <c r="C233" s="173">
        <v>3392</v>
      </c>
      <c r="D233" s="199">
        <f t="shared" si="30"/>
        <v>0.93469275282446951</v>
      </c>
      <c r="E233" s="173">
        <v>2704</v>
      </c>
      <c r="F233" s="173">
        <v>2338</v>
      </c>
      <c r="G233" s="199">
        <f t="shared" si="31"/>
        <v>0.86464497041420119</v>
      </c>
      <c r="H233" s="199">
        <f t="shared" si="32"/>
        <v>0.34208579881656798</v>
      </c>
      <c r="I233" s="199">
        <f t="shared" si="33"/>
        <v>0.45081266039349877</v>
      </c>
      <c r="J233" s="199">
        <f t="shared" si="34"/>
        <v>7.0047782410268322E-2</v>
      </c>
      <c r="K233" s="173">
        <v>37774</v>
      </c>
      <c r="L233" s="173">
        <v>33893</v>
      </c>
      <c r="M233" s="199">
        <f t="shared" si="35"/>
        <v>0.89725737279610318</v>
      </c>
      <c r="N233" s="173">
        <v>35047</v>
      </c>
      <c r="O233" s="173">
        <v>28562</v>
      </c>
      <c r="P233" s="199">
        <f t="shared" si="36"/>
        <v>0.81496276428795622</v>
      </c>
      <c r="Q233" s="199">
        <f t="shared" si="37"/>
        <v>7.7809798270893404E-2</v>
      </c>
      <c r="R233" s="199">
        <f t="shared" si="38"/>
        <v>0.18664659337581413</v>
      </c>
      <c r="S233" s="199">
        <f t="shared" si="39"/>
        <v>8.229460850814696E-2</v>
      </c>
    </row>
    <row r="234" spans="1:19" ht="16.5" thickTop="1" thickBot="1" x14ac:dyDescent="0.3">
      <c r="A234" s="200" t="s">
        <v>157</v>
      </c>
      <c r="B234" s="280">
        <v>3580</v>
      </c>
      <c r="C234" s="201">
        <v>2589</v>
      </c>
      <c r="D234" s="202">
        <f t="shared" si="30"/>
        <v>0.72318435754189947</v>
      </c>
      <c r="E234" s="203">
        <v>9044</v>
      </c>
      <c r="F234" s="201">
        <v>7350</v>
      </c>
      <c r="G234" s="202">
        <f t="shared" si="31"/>
        <v>0.81269349845201233</v>
      </c>
      <c r="H234" s="202">
        <f t="shared" si="32"/>
        <v>-0.60415745245466601</v>
      </c>
      <c r="I234" s="202">
        <f t="shared" si="33"/>
        <v>-0.64775510204081632</v>
      </c>
      <c r="J234" s="204">
        <f t="shared" si="34"/>
        <v>-8.9509140910112861E-2</v>
      </c>
      <c r="K234" s="205">
        <v>65982</v>
      </c>
      <c r="L234" s="201">
        <v>55136</v>
      </c>
      <c r="M234" s="202">
        <f t="shared" si="35"/>
        <v>0.8356218362583735</v>
      </c>
      <c r="N234" s="203">
        <v>59115</v>
      </c>
      <c r="O234" s="201">
        <v>50486</v>
      </c>
      <c r="P234" s="202">
        <f t="shared" si="36"/>
        <v>0.85403027996278436</v>
      </c>
      <c r="Q234" s="202">
        <f t="shared" si="37"/>
        <v>0.11616341030195376</v>
      </c>
      <c r="R234" s="202">
        <f t="shared" si="38"/>
        <v>9.2104741908648036E-2</v>
      </c>
      <c r="S234" s="204">
        <f t="shared" si="39"/>
        <v>-1.840844370441086E-2</v>
      </c>
    </row>
    <row r="235" spans="1:19" ht="14.25" thickTop="1" x14ac:dyDescent="0.25">
      <c r="A235" s="206" t="s">
        <v>84</v>
      </c>
      <c r="B235" s="206">
        <v>3580</v>
      </c>
      <c r="C235" s="173">
        <v>2589</v>
      </c>
      <c r="D235" s="199">
        <f t="shared" si="30"/>
        <v>0.72318435754189947</v>
      </c>
      <c r="E235" s="173">
        <v>6000</v>
      </c>
      <c r="F235" s="173">
        <v>4795</v>
      </c>
      <c r="G235" s="199">
        <f t="shared" si="31"/>
        <v>0.79916666666666669</v>
      </c>
      <c r="H235" s="199">
        <f t="shared" si="32"/>
        <v>-0.40333333333333332</v>
      </c>
      <c r="I235" s="199">
        <f t="shared" si="33"/>
        <v>-0.46006256517205424</v>
      </c>
      <c r="J235" s="199">
        <f t="shared" si="34"/>
        <v>-7.5982309124767222E-2</v>
      </c>
      <c r="K235" s="173">
        <v>63982</v>
      </c>
      <c r="L235" s="173">
        <v>53411</v>
      </c>
      <c r="M235" s="199">
        <f t="shared" si="35"/>
        <v>0.83478165734112719</v>
      </c>
      <c r="N235" s="173">
        <v>9989</v>
      </c>
      <c r="O235" s="173">
        <v>8370</v>
      </c>
      <c r="P235" s="199">
        <f t="shared" si="36"/>
        <v>0.83792171388527381</v>
      </c>
      <c r="Q235" s="199">
        <f t="shared" si="37"/>
        <v>5.4052457703473822</v>
      </c>
      <c r="R235" s="199">
        <f t="shared" si="38"/>
        <v>5.3812425328554365</v>
      </c>
      <c r="S235" s="199">
        <f t="shared" si="39"/>
        <v>-3.1400565441466188E-3</v>
      </c>
    </row>
    <row r="236" spans="1:19" ht="14.25" thickBot="1" x14ac:dyDescent="0.3">
      <c r="A236" s="206" t="s">
        <v>351</v>
      </c>
      <c r="B236" s="206">
        <v>0</v>
      </c>
      <c r="C236" s="173">
        <v>0</v>
      </c>
      <c r="D236" s="199" t="str">
        <f t="shared" si="30"/>
        <v/>
      </c>
      <c r="E236" s="173">
        <v>3044</v>
      </c>
      <c r="F236" s="173">
        <v>2555</v>
      </c>
      <c r="G236" s="199">
        <f t="shared" si="31"/>
        <v>0.83935611038107749</v>
      </c>
      <c r="H236" s="199">
        <f t="shared" si="32"/>
        <v>-1</v>
      </c>
      <c r="I236" s="199">
        <f t="shared" si="33"/>
        <v>-1</v>
      </c>
      <c r="J236" s="199" t="str">
        <f t="shared" si="34"/>
        <v/>
      </c>
      <c r="K236" s="173">
        <v>2000</v>
      </c>
      <c r="L236" s="173">
        <v>1725</v>
      </c>
      <c r="M236" s="199">
        <f t="shared" si="35"/>
        <v>0.86250000000000004</v>
      </c>
      <c r="N236" s="173">
        <v>49126</v>
      </c>
      <c r="O236" s="173">
        <v>42116</v>
      </c>
      <c r="P236" s="199">
        <f t="shared" si="36"/>
        <v>0.85730570370068804</v>
      </c>
      <c r="Q236" s="199">
        <f t="shared" si="37"/>
        <v>-0.95928836054227906</v>
      </c>
      <c r="R236" s="199">
        <f t="shared" si="38"/>
        <v>-0.95904169436793618</v>
      </c>
      <c r="S236" s="199">
        <f t="shared" si="39"/>
        <v>5.1942962993120068E-3</v>
      </c>
    </row>
    <row r="237" spans="1:19" ht="16.5" thickTop="1" thickBot="1" x14ac:dyDescent="0.3">
      <c r="A237" s="200" t="s">
        <v>263</v>
      </c>
      <c r="B237" s="280">
        <v>3130</v>
      </c>
      <c r="C237" s="201">
        <v>2940</v>
      </c>
      <c r="D237" s="202">
        <f t="shared" si="30"/>
        <v>0.93929712460063897</v>
      </c>
      <c r="E237" s="203">
        <v>2785</v>
      </c>
      <c r="F237" s="201">
        <v>2451</v>
      </c>
      <c r="G237" s="202">
        <f t="shared" si="31"/>
        <v>0.8800718132854578</v>
      </c>
      <c r="H237" s="202">
        <f t="shared" si="32"/>
        <v>0.12387791741472176</v>
      </c>
      <c r="I237" s="202">
        <f t="shared" si="33"/>
        <v>0.19951040391676877</v>
      </c>
      <c r="J237" s="204">
        <f t="shared" si="34"/>
        <v>5.9225311315181162E-2</v>
      </c>
      <c r="K237" s="205">
        <v>33738</v>
      </c>
      <c r="L237" s="201">
        <v>29039</v>
      </c>
      <c r="M237" s="202">
        <f t="shared" si="35"/>
        <v>0.86072084889442169</v>
      </c>
      <c r="N237" s="203">
        <v>32211</v>
      </c>
      <c r="O237" s="201">
        <v>26339</v>
      </c>
      <c r="P237" s="202">
        <f t="shared" si="36"/>
        <v>0.81770202725776908</v>
      </c>
      <c r="Q237" s="202">
        <f t="shared" si="37"/>
        <v>4.7406165595603955E-2</v>
      </c>
      <c r="R237" s="202">
        <f t="shared" si="38"/>
        <v>0.10250958654466769</v>
      </c>
      <c r="S237" s="204">
        <f t="shared" si="39"/>
        <v>4.3018821636652604E-2</v>
      </c>
    </row>
    <row r="238" spans="1:19" ht="15" thickTop="1" thickBot="1" x14ac:dyDescent="0.3">
      <c r="A238" s="206" t="s">
        <v>351</v>
      </c>
      <c r="B238" s="206">
        <v>3130</v>
      </c>
      <c r="C238" s="173">
        <v>2940</v>
      </c>
      <c r="D238" s="199">
        <f t="shared" si="30"/>
        <v>0.93929712460063897</v>
      </c>
      <c r="E238" s="173">
        <v>2785</v>
      </c>
      <c r="F238" s="173">
        <v>2451</v>
      </c>
      <c r="G238" s="199">
        <f t="shared" si="31"/>
        <v>0.8800718132854578</v>
      </c>
      <c r="H238" s="199">
        <f t="shared" si="32"/>
        <v>0.12387791741472176</v>
      </c>
      <c r="I238" s="199">
        <f t="shared" si="33"/>
        <v>0.19951040391676877</v>
      </c>
      <c r="J238" s="199">
        <f t="shared" si="34"/>
        <v>5.9225311315181162E-2</v>
      </c>
      <c r="K238" s="173">
        <v>33738</v>
      </c>
      <c r="L238" s="173">
        <v>29039</v>
      </c>
      <c r="M238" s="199">
        <f t="shared" si="35"/>
        <v>0.86072084889442169</v>
      </c>
      <c r="N238" s="173">
        <v>32211</v>
      </c>
      <c r="O238" s="173">
        <v>26339</v>
      </c>
      <c r="P238" s="199">
        <f t="shared" si="36"/>
        <v>0.81770202725776908</v>
      </c>
      <c r="Q238" s="199">
        <f t="shared" si="37"/>
        <v>4.7406165595603955E-2</v>
      </c>
      <c r="R238" s="199">
        <f t="shared" si="38"/>
        <v>0.10250958654466769</v>
      </c>
      <c r="S238" s="199">
        <f t="shared" si="39"/>
        <v>4.3018821636652604E-2</v>
      </c>
    </row>
    <row r="239" spans="1:19" ht="16.5" thickTop="1" thickBot="1" x14ac:dyDescent="0.3">
      <c r="A239" s="200" t="s">
        <v>264</v>
      </c>
      <c r="B239" s="280">
        <v>3024</v>
      </c>
      <c r="C239" s="201">
        <v>2148</v>
      </c>
      <c r="D239" s="202">
        <f t="shared" si="30"/>
        <v>0.71031746031746035</v>
      </c>
      <c r="E239" s="203">
        <v>0</v>
      </c>
      <c r="F239" s="201">
        <v>0</v>
      </c>
      <c r="G239" s="202" t="str">
        <f t="shared" si="31"/>
        <v/>
      </c>
      <c r="H239" s="202" t="str">
        <f t="shared" si="32"/>
        <v/>
      </c>
      <c r="I239" s="202" t="str">
        <f t="shared" si="33"/>
        <v/>
      </c>
      <c r="J239" s="204" t="str">
        <f t="shared" si="34"/>
        <v/>
      </c>
      <c r="K239" s="205">
        <v>14348</v>
      </c>
      <c r="L239" s="201">
        <v>11191</v>
      </c>
      <c r="M239" s="202">
        <f t="shared" si="35"/>
        <v>0.77996933370504595</v>
      </c>
      <c r="N239" s="203">
        <v>0</v>
      </c>
      <c r="O239" s="201">
        <v>0</v>
      </c>
      <c r="P239" s="202" t="str">
        <f t="shared" si="36"/>
        <v/>
      </c>
      <c r="Q239" s="202" t="str">
        <f t="shared" si="37"/>
        <v/>
      </c>
      <c r="R239" s="202" t="str">
        <f t="shared" si="38"/>
        <v/>
      </c>
      <c r="S239" s="204" t="str">
        <f t="shared" si="39"/>
        <v/>
      </c>
    </row>
    <row r="240" spans="1:19" ht="15" thickTop="1" thickBot="1" x14ac:dyDescent="0.3">
      <c r="A240" s="206" t="s">
        <v>350</v>
      </c>
      <c r="B240" s="206">
        <v>3024</v>
      </c>
      <c r="C240" s="173">
        <v>2148</v>
      </c>
      <c r="D240" s="199">
        <f t="shared" si="30"/>
        <v>0.71031746031746035</v>
      </c>
      <c r="E240" s="173">
        <v>0</v>
      </c>
      <c r="F240" s="173">
        <v>0</v>
      </c>
      <c r="G240" s="199" t="str">
        <f t="shared" si="31"/>
        <v/>
      </c>
      <c r="H240" s="199" t="str">
        <f t="shared" si="32"/>
        <v/>
      </c>
      <c r="I240" s="199" t="str">
        <f t="shared" si="33"/>
        <v/>
      </c>
      <c r="J240" s="199" t="str">
        <f t="shared" si="34"/>
        <v/>
      </c>
      <c r="K240" s="173">
        <v>14348</v>
      </c>
      <c r="L240" s="173">
        <v>11191</v>
      </c>
      <c r="M240" s="199">
        <f t="shared" si="35"/>
        <v>0.77996933370504595</v>
      </c>
      <c r="N240" s="173">
        <v>0</v>
      </c>
      <c r="O240" s="173">
        <v>0</v>
      </c>
      <c r="P240" s="199" t="str">
        <f t="shared" si="36"/>
        <v/>
      </c>
      <c r="Q240" s="199" t="str">
        <f t="shared" si="37"/>
        <v/>
      </c>
      <c r="R240" s="199" t="str">
        <f t="shared" si="38"/>
        <v/>
      </c>
      <c r="S240" s="199" t="str">
        <f t="shared" si="39"/>
        <v/>
      </c>
    </row>
    <row r="241" spans="1:19" ht="16.5" thickTop="1" thickBot="1" x14ac:dyDescent="0.3">
      <c r="A241" s="200" t="s">
        <v>259</v>
      </c>
      <c r="B241" s="280">
        <v>2938</v>
      </c>
      <c r="C241" s="201">
        <v>1759</v>
      </c>
      <c r="D241" s="202">
        <f t="shared" si="30"/>
        <v>0.59870660313138191</v>
      </c>
      <c r="E241" s="203">
        <v>2346</v>
      </c>
      <c r="F241" s="201">
        <v>1425</v>
      </c>
      <c r="G241" s="202">
        <f t="shared" si="31"/>
        <v>0.60741687979539638</v>
      </c>
      <c r="H241" s="202">
        <f t="shared" si="32"/>
        <v>0.25234441602728053</v>
      </c>
      <c r="I241" s="202">
        <f t="shared" si="33"/>
        <v>0.23438596491228081</v>
      </c>
      <c r="J241" s="204">
        <f t="shared" si="34"/>
        <v>-8.7102766640144713E-3</v>
      </c>
      <c r="K241" s="205">
        <v>37718</v>
      </c>
      <c r="L241" s="201">
        <v>20177</v>
      </c>
      <c r="M241" s="202">
        <f t="shared" si="35"/>
        <v>0.53494352828888059</v>
      </c>
      <c r="N241" s="203">
        <v>25266</v>
      </c>
      <c r="O241" s="201">
        <v>14762</v>
      </c>
      <c r="P241" s="202">
        <f t="shared" si="36"/>
        <v>0.58426343703000083</v>
      </c>
      <c r="Q241" s="202">
        <f t="shared" si="37"/>
        <v>0.49283622259162518</v>
      </c>
      <c r="R241" s="202">
        <f t="shared" si="38"/>
        <v>0.36682021406313514</v>
      </c>
      <c r="S241" s="204">
        <f t="shared" si="39"/>
        <v>-4.9319908741120244E-2</v>
      </c>
    </row>
    <row r="242" spans="1:19" ht="14.25" thickTop="1" x14ac:dyDescent="0.25">
      <c r="A242" s="206" t="s">
        <v>350</v>
      </c>
      <c r="B242" s="206">
        <v>2938</v>
      </c>
      <c r="C242" s="173">
        <v>1759</v>
      </c>
      <c r="D242" s="199">
        <f t="shared" si="30"/>
        <v>0.59870660313138191</v>
      </c>
      <c r="E242" s="173">
        <v>2346</v>
      </c>
      <c r="F242" s="173">
        <v>1425</v>
      </c>
      <c r="G242" s="199">
        <f t="shared" si="31"/>
        <v>0.60741687979539638</v>
      </c>
      <c r="H242" s="199">
        <f t="shared" si="32"/>
        <v>0.25234441602728053</v>
      </c>
      <c r="I242" s="199">
        <f t="shared" si="33"/>
        <v>0.23438596491228081</v>
      </c>
      <c r="J242" s="199">
        <f t="shared" si="34"/>
        <v>-8.7102766640144713E-3</v>
      </c>
      <c r="K242" s="173">
        <v>37598</v>
      </c>
      <c r="L242" s="173">
        <v>20177</v>
      </c>
      <c r="M242" s="199">
        <f t="shared" si="35"/>
        <v>0.53665088568540875</v>
      </c>
      <c r="N242" s="173">
        <v>25116</v>
      </c>
      <c r="O242" s="173">
        <v>14762</v>
      </c>
      <c r="P242" s="199">
        <f t="shared" si="36"/>
        <v>0.58775282688326169</v>
      </c>
      <c r="Q242" s="199">
        <f t="shared" si="37"/>
        <v>0.49697404045230131</v>
      </c>
      <c r="R242" s="199">
        <f t="shared" si="38"/>
        <v>0.36682021406313514</v>
      </c>
      <c r="S242" s="199">
        <f t="shared" si="39"/>
        <v>-5.110194119785294E-2</v>
      </c>
    </row>
    <row r="243" spans="1:19" ht="14.25" thickBot="1" x14ac:dyDescent="0.3">
      <c r="A243" s="206" t="s">
        <v>84</v>
      </c>
      <c r="B243" s="206">
        <v>0</v>
      </c>
      <c r="C243" s="173">
        <v>0</v>
      </c>
      <c r="D243" s="199" t="str">
        <f t="shared" si="30"/>
        <v/>
      </c>
      <c r="E243" s="173">
        <v>0</v>
      </c>
      <c r="F243" s="173">
        <v>0</v>
      </c>
      <c r="G243" s="199" t="str">
        <f t="shared" si="31"/>
        <v/>
      </c>
      <c r="H243" s="199" t="str">
        <f t="shared" si="32"/>
        <v/>
      </c>
      <c r="I243" s="199" t="str">
        <f t="shared" si="33"/>
        <v/>
      </c>
      <c r="J243" s="199" t="str">
        <f t="shared" si="34"/>
        <v/>
      </c>
      <c r="K243" s="173">
        <v>120</v>
      </c>
      <c r="L243" s="173">
        <v>0</v>
      </c>
      <c r="M243" s="199">
        <f t="shared" si="35"/>
        <v>0</v>
      </c>
      <c r="N243" s="173">
        <v>150</v>
      </c>
      <c r="O243" s="173">
        <v>0</v>
      </c>
      <c r="P243" s="199">
        <f t="shared" si="36"/>
        <v>0</v>
      </c>
      <c r="Q243" s="199">
        <f t="shared" si="37"/>
        <v>-0.19999999999999996</v>
      </c>
      <c r="R243" s="199" t="str">
        <f t="shared" si="38"/>
        <v/>
      </c>
      <c r="S243" s="199">
        <f t="shared" si="39"/>
        <v>0</v>
      </c>
    </row>
    <row r="244" spans="1:19" ht="16.5" thickTop="1" thickBot="1" x14ac:dyDescent="0.3">
      <c r="A244" s="200" t="s">
        <v>261</v>
      </c>
      <c r="B244" s="280">
        <v>2894</v>
      </c>
      <c r="C244" s="201">
        <v>2312</v>
      </c>
      <c r="D244" s="202">
        <f t="shared" si="30"/>
        <v>0.79889426399447128</v>
      </c>
      <c r="E244" s="203">
        <v>2640</v>
      </c>
      <c r="F244" s="201">
        <v>2034</v>
      </c>
      <c r="G244" s="202">
        <f t="shared" si="31"/>
        <v>0.7704545454545455</v>
      </c>
      <c r="H244" s="202">
        <f t="shared" si="32"/>
        <v>9.6212121212121193E-2</v>
      </c>
      <c r="I244" s="202">
        <f t="shared" si="33"/>
        <v>0.13667649950835781</v>
      </c>
      <c r="J244" s="204">
        <f t="shared" si="34"/>
        <v>2.8439718539925773E-2</v>
      </c>
      <c r="K244" s="205">
        <v>31374</v>
      </c>
      <c r="L244" s="201">
        <v>23389</v>
      </c>
      <c r="M244" s="202">
        <f t="shared" si="35"/>
        <v>0.74548989609230576</v>
      </c>
      <c r="N244" s="203">
        <v>30594</v>
      </c>
      <c r="O244" s="201">
        <v>20737</v>
      </c>
      <c r="P244" s="202">
        <f t="shared" si="36"/>
        <v>0.67781264300189581</v>
      </c>
      <c r="Q244" s="202">
        <f t="shared" si="37"/>
        <v>2.5495195136301163E-2</v>
      </c>
      <c r="R244" s="202">
        <f t="shared" si="38"/>
        <v>0.1278873511115397</v>
      </c>
      <c r="S244" s="204">
        <f t="shared" si="39"/>
        <v>6.767725309040995E-2</v>
      </c>
    </row>
    <row r="245" spans="1:19" ht="15" thickTop="1" thickBot="1" x14ac:dyDescent="0.3">
      <c r="A245" s="206" t="s">
        <v>350</v>
      </c>
      <c r="B245" s="206">
        <v>2894</v>
      </c>
      <c r="C245" s="173">
        <v>2312</v>
      </c>
      <c r="D245" s="199">
        <f t="shared" si="30"/>
        <v>0.79889426399447128</v>
      </c>
      <c r="E245" s="173">
        <v>2640</v>
      </c>
      <c r="F245" s="173">
        <v>2034</v>
      </c>
      <c r="G245" s="199">
        <f t="shared" si="31"/>
        <v>0.7704545454545455</v>
      </c>
      <c r="H245" s="199">
        <f t="shared" si="32"/>
        <v>9.6212121212121193E-2</v>
      </c>
      <c r="I245" s="199">
        <f t="shared" si="33"/>
        <v>0.13667649950835781</v>
      </c>
      <c r="J245" s="199">
        <f t="shared" si="34"/>
        <v>2.8439718539925773E-2</v>
      </c>
      <c r="K245" s="173">
        <v>31374</v>
      </c>
      <c r="L245" s="173">
        <v>23389</v>
      </c>
      <c r="M245" s="199">
        <f t="shared" si="35"/>
        <v>0.74548989609230576</v>
      </c>
      <c r="N245" s="173">
        <v>30594</v>
      </c>
      <c r="O245" s="173">
        <v>20737</v>
      </c>
      <c r="P245" s="199">
        <f t="shared" si="36"/>
        <v>0.67781264300189581</v>
      </c>
      <c r="Q245" s="199">
        <f t="shared" si="37"/>
        <v>2.5495195136301163E-2</v>
      </c>
      <c r="R245" s="199">
        <f t="shared" si="38"/>
        <v>0.1278873511115397</v>
      </c>
      <c r="S245" s="199">
        <f t="shared" si="39"/>
        <v>6.767725309040995E-2</v>
      </c>
    </row>
    <row r="246" spans="1:19" ht="16.5" thickTop="1" thickBot="1" x14ac:dyDescent="0.3">
      <c r="A246" s="200" t="s">
        <v>262</v>
      </c>
      <c r="B246" s="280">
        <v>2880</v>
      </c>
      <c r="C246" s="201">
        <v>2545</v>
      </c>
      <c r="D246" s="202">
        <f t="shared" si="30"/>
        <v>0.88368055555555558</v>
      </c>
      <c r="E246" s="203">
        <v>3064</v>
      </c>
      <c r="F246" s="201">
        <v>2649</v>
      </c>
      <c r="G246" s="202">
        <f t="shared" si="31"/>
        <v>0.86455613577023493</v>
      </c>
      <c r="H246" s="202">
        <f t="shared" si="32"/>
        <v>-6.0052219321148792E-2</v>
      </c>
      <c r="I246" s="202">
        <f t="shared" si="33"/>
        <v>-3.9260098150245337E-2</v>
      </c>
      <c r="J246" s="204">
        <f t="shared" si="34"/>
        <v>1.9124419785320645E-2</v>
      </c>
      <c r="K246" s="205">
        <v>32502</v>
      </c>
      <c r="L246" s="201">
        <v>27779</v>
      </c>
      <c r="M246" s="202">
        <f t="shared" si="35"/>
        <v>0.85468586548520087</v>
      </c>
      <c r="N246" s="203">
        <v>37716</v>
      </c>
      <c r="O246" s="201">
        <v>30371</v>
      </c>
      <c r="P246" s="202">
        <f t="shared" si="36"/>
        <v>0.80525506416375014</v>
      </c>
      <c r="Q246" s="202">
        <f t="shared" si="37"/>
        <v>-0.13824371619471842</v>
      </c>
      <c r="R246" s="202">
        <f t="shared" si="38"/>
        <v>-8.5344572124724238E-2</v>
      </c>
      <c r="S246" s="204">
        <f t="shared" si="39"/>
        <v>4.9430801321450724E-2</v>
      </c>
    </row>
    <row r="247" spans="1:19" ht="14.25" thickTop="1" x14ac:dyDescent="0.25">
      <c r="A247" s="206" t="s">
        <v>351</v>
      </c>
      <c r="B247" s="206">
        <v>2880</v>
      </c>
      <c r="C247" s="173">
        <v>2545</v>
      </c>
      <c r="D247" s="199">
        <f t="shared" si="30"/>
        <v>0.88368055555555558</v>
      </c>
      <c r="E247" s="173">
        <v>2912</v>
      </c>
      <c r="F247" s="173">
        <v>2553</v>
      </c>
      <c r="G247" s="199">
        <f t="shared" si="31"/>
        <v>0.87671703296703296</v>
      </c>
      <c r="H247" s="199">
        <f t="shared" si="32"/>
        <v>-1.098901098901095E-2</v>
      </c>
      <c r="I247" s="199">
        <f t="shared" si="33"/>
        <v>-3.1335683509596812E-3</v>
      </c>
      <c r="J247" s="199">
        <f t="shared" si="34"/>
        <v>6.9635225885226193E-3</v>
      </c>
      <c r="K247" s="173">
        <v>31742</v>
      </c>
      <c r="L247" s="173">
        <v>27382</v>
      </c>
      <c r="M247" s="199">
        <f t="shared" si="35"/>
        <v>0.86264255560456182</v>
      </c>
      <c r="N247" s="173">
        <v>32054</v>
      </c>
      <c r="O247" s="173">
        <v>27186</v>
      </c>
      <c r="P247" s="199">
        <f t="shared" si="36"/>
        <v>0.84813127846758596</v>
      </c>
      <c r="Q247" s="199">
        <f t="shared" si="37"/>
        <v>-9.7335745928744943E-3</v>
      </c>
      <c r="R247" s="199">
        <f t="shared" si="38"/>
        <v>7.2095931729567742E-3</v>
      </c>
      <c r="S247" s="199">
        <f t="shared" si="39"/>
        <v>1.4511277136975864E-2</v>
      </c>
    </row>
    <row r="248" spans="1:19" ht="14.25" thickBot="1" x14ac:dyDescent="0.3">
      <c r="A248" s="206" t="s">
        <v>355</v>
      </c>
      <c r="B248" s="206">
        <v>0</v>
      </c>
      <c r="C248" s="173">
        <v>0</v>
      </c>
      <c r="D248" s="199" t="str">
        <f t="shared" si="30"/>
        <v/>
      </c>
      <c r="E248" s="173">
        <v>152</v>
      </c>
      <c r="F248" s="173">
        <v>96</v>
      </c>
      <c r="G248" s="199">
        <f t="shared" si="31"/>
        <v>0.63157894736842102</v>
      </c>
      <c r="H248" s="199">
        <f t="shared" si="32"/>
        <v>-1</v>
      </c>
      <c r="I248" s="199">
        <f t="shared" si="33"/>
        <v>-1</v>
      </c>
      <c r="J248" s="199" t="str">
        <f t="shared" si="34"/>
        <v/>
      </c>
      <c r="K248" s="173">
        <v>760</v>
      </c>
      <c r="L248" s="173">
        <v>397</v>
      </c>
      <c r="M248" s="199">
        <f t="shared" si="35"/>
        <v>0.52236842105263159</v>
      </c>
      <c r="N248" s="173">
        <v>5662</v>
      </c>
      <c r="O248" s="173">
        <v>3185</v>
      </c>
      <c r="P248" s="199">
        <f t="shared" si="36"/>
        <v>0.562522077004592</v>
      </c>
      <c r="Q248" s="199">
        <f t="shared" si="37"/>
        <v>-0.86577181208053688</v>
      </c>
      <c r="R248" s="199">
        <f t="shared" si="38"/>
        <v>-0.87535321821036105</v>
      </c>
      <c r="S248" s="199">
        <f t="shared" si="39"/>
        <v>-4.015365595196041E-2</v>
      </c>
    </row>
    <row r="249" spans="1:19" ht="16.5" thickTop="1" thickBot="1" x14ac:dyDescent="0.3">
      <c r="A249" s="200" t="s">
        <v>265</v>
      </c>
      <c r="B249" s="280">
        <v>2848</v>
      </c>
      <c r="C249" s="201">
        <v>2328</v>
      </c>
      <c r="D249" s="202">
        <f t="shared" si="30"/>
        <v>0.81741573033707871</v>
      </c>
      <c r="E249" s="203">
        <v>3509</v>
      </c>
      <c r="F249" s="201">
        <v>2622</v>
      </c>
      <c r="G249" s="202">
        <f t="shared" si="31"/>
        <v>0.74722143060701052</v>
      </c>
      <c r="H249" s="202">
        <f t="shared" si="32"/>
        <v>-0.18837275577087487</v>
      </c>
      <c r="I249" s="202">
        <f t="shared" si="33"/>
        <v>-0.11212814645308922</v>
      </c>
      <c r="J249" s="204">
        <f t="shared" si="34"/>
        <v>7.0194299730068188E-2</v>
      </c>
      <c r="K249" s="205">
        <v>35643</v>
      </c>
      <c r="L249" s="201">
        <v>27002</v>
      </c>
      <c r="M249" s="202">
        <f t="shared" si="35"/>
        <v>0.75756810593945512</v>
      </c>
      <c r="N249" s="203">
        <v>47714</v>
      </c>
      <c r="O249" s="201">
        <v>32447</v>
      </c>
      <c r="P249" s="202">
        <f t="shared" si="36"/>
        <v>0.68003101814980926</v>
      </c>
      <c r="Q249" s="202">
        <f t="shared" si="37"/>
        <v>-0.25298654482960981</v>
      </c>
      <c r="R249" s="202">
        <f t="shared" si="38"/>
        <v>-0.16781212438746262</v>
      </c>
      <c r="S249" s="204">
        <f t="shared" si="39"/>
        <v>7.7537087789645853E-2</v>
      </c>
    </row>
    <row r="250" spans="1:19" ht="14.25" thickTop="1" x14ac:dyDescent="0.25">
      <c r="A250" s="206" t="s">
        <v>350</v>
      </c>
      <c r="B250" s="206">
        <v>2848</v>
      </c>
      <c r="C250" s="173">
        <v>2328</v>
      </c>
      <c r="D250" s="199">
        <f t="shared" si="30"/>
        <v>0.81741573033707871</v>
      </c>
      <c r="E250" s="173">
        <v>2502</v>
      </c>
      <c r="F250" s="173">
        <v>1946</v>
      </c>
      <c r="G250" s="199">
        <f t="shared" si="31"/>
        <v>0.77777777777777779</v>
      </c>
      <c r="H250" s="199">
        <f t="shared" si="32"/>
        <v>0.1382893685051958</v>
      </c>
      <c r="I250" s="199">
        <f t="shared" si="33"/>
        <v>0.19630010277492294</v>
      </c>
      <c r="J250" s="199">
        <f t="shared" si="34"/>
        <v>3.9637952559300915E-2</v>
      </c>
      <c r="K250" s="173">
        <v>32590</v>
      </c>
      <c r="L250" s="173">
        <v>24974</v>
      </c>
      <c r="M250" s="199">
        <f t="shared" si="35"/>
        <v>0.76630868364528992</v>
      </c>
      <c r="N250" s="173">
        <v>26007</v>
      </c>
      <c r="O250" s="173">
        <v>18280</v>
      </c>
      <c r="P250" s="199">
        <f t="shared" si="36"/>
        <v>0.70288768408505398</v>
      </c>
      <c r="Q250" s="199">
        <f t="shared" si="37"/>
        <v>0.25312415888030149</v>
      </c>
      <c r="R250" s="199">
        <f t="shared" si="38"/>
        <v>0.36619256017505464</v>
      </c>
      <c r="S250" s="199">
        <f t="shared" si="39"/>
        <v>6.3420999560235947E-2</v>
      </c>
    </row>
    <row r="251" spans="1:19" ht="14.25" thickBot="1" x14ac:dyDescent="0.3">
      <c r="A251" s="206" t="s">
        <v>354</v>
      </c>
      <c r="B251" s="206">
        <v>0</v>
      </c>
      <c r="C251" s="173">
        <v>0</v>
      </c>
      <c r="D251" s="199" t="str">
        <f t="shared" si="30"/>
        <v/>
      </c>
      <c r="E251" s="173">
        <v>1007</v>
      </c>
      <c r="F251" s="173">
        <v>676</v>
      </c>
      <c r="G251" s="199">
        <f t="shared" si="31"/>
        <v>0.67130089374379343</v>
      </c>
      <c r="H251" s="199">
        <f t="shared" si="32"/>
        <v>-1</v>
      </c>
      <c r="I251" s="199">
        <f t="shared" si="33"/>
        <v>-1</v>
      </c>
      <c r="J251" s="199" t="str">
        <f t="shared" si="34"/>
        <v/>
      </c>
      <c r="K251" s="173">
        <v>3053</v>
      </c>
      <c r="L251" s="173">
        <v>2028</v>
      </c>
      <c r="M251" s="199">
        <f t="shared" si="35"/>
        <v>0.66426465771372423</v>
      </c>
      <c r="N251" s="173">
        <v>21707</v>
      </c>
      <c r="O251" s="173">
        <v>14167</v>
      </c>
      <c r="P251" s="199">
        <f t="shared" si="36"/>
        <v>0.65264661169208094</v>
      </c>
      <c r="Q251" s="199">
        <f t="shared" si="37"/>
        <v>-0.85935412539733724</v>
      </c>
      <c r="R251" s="199">
        <f t="shared" si="38"/>
        <v>-0.85685042704877534</v>
      </c>
      <c r="S251" s="199">
        <f t="shared" si="39"/>
        <v>1.1618046021643291E-2</v>
      </c>
    </row>
    <row r="252" spans="1:19" ht="16.5" thickTop="1" thickBot="1" x14ac:dyDescent="0.3">
      <c r="A252" s="200" t="s">
        <v>267</v>
      </c>
      <c r="B252" s="280">
        <v>2762</v>
      </c>
      <c r="C252" s="201">
        <v>1828</v>
      </c>
      <c r="D252" s="202">
        <f t="shared" si="30"/>
        <v>0.66183924692251994</v>
      </c>
      <c r="E252" s="203">
        <v>2697</v>
      </c>
      <c r="F252" s="201">
        <v>2042</v>
      </c>
      <c r="G252" s="202">
        <f t="shared" si="31"/>
        <v>0.75713756025213197</v>
      </c>
      <c r="H252" s="202">
        <f t="shared" si="32"/>
        <v>2.4100852799406658E-2</v>
      </c>
      <c r="I252" s="202">
        <f t="shared" si="33"/>
        <v>-0.10479921645445645</v>
      </c>
      <c r="J252" s="204">
        <f t="shared" si="34"/>
        <v>-9.5298313329612028E-2</v>
      </c>
      <c r="K252" s="205">
        <v>29409</v>
      </c>
      <c r="L252" s="201">
        <v>19668</v>
      </c>
      <c r="M252" s="202">
        <f t="shared" si="35"/>
        <v>0.66877486483729476</v>
      </c>
      <c r="N252" s="203">
        <v>14978</v>
      </c>
      <c r="O252" s="201">
        <v>12025</v>
      </c>
      <c r="P252" s="202">
        <f t="shared" si="36"/>
        <v>0.80284417145146214</v>
      </c>
      <c r="Q252" s="202">
        <f t="shared" si="37"/>
        <v>0.96347977032981702</v>
      </c>
      <c r="R252" s="202">
        <f t="shared" si="38"/>
        <v>0.63559251559251551</v>
      </c>
      <c r="S252" s="204">
        <f t="shared" si="39"/>
        <v>-0.13406930661416738</v>
      </c>
    </row>
    <row r="253" spans="1:19" ht="14.25" thickTop="1" x14ac:dyDescent="0.25">
      <c r="A253" s="206" t="s">
        <v>350</v>
      </c>
      <c r="B253" s="206">
        <v>2762</v>
      </c>
      <c r="C253" s="173">
        <v>1828</v>
      </c>
      <c r="D253" s="199">
        <f t="shared" si="30"/>
        <v>0.66183924692251994</v>
      </c>
      <c r="E253" s="173">
        <v>1614</v>
      </c>
      <c r="F253" s="173">
        <v>1424</v>
      </c>
      <c r="G253" s="199">
        <f t="shared" si="31"/>
        <v>0.88228004956629491</v>
      </c>
      <c r="H253" s="199">
        <f t="shared" si="32"/>
        <v>0.71127633209417596</v>
      </c>
      <c r="I253" s="199">
        <f t="shared" si="33"/>
        <v>0.28370786516853941</v>
      </c>
      <c r="J253" s="199">
        <f t="shared" si="34"/>
        <v>-0.22044080264377497</v>
      </c>
      <c r="K253" s="173">
        <v>27089</v>
      </c>
      <c r="L253" s="173">
        <v>18430</v>
      </c>
      <c r="M253" s="199">
        <f t="shared" si="35"/>
        <v>0.68034995754734395</v>
      </c>
      <c r="N253" s="173">
        <v>1614</v>
      </c>
      <c r="O253" s="173">
        <v>1424</v>
      </c>
      <c r="P253" s="199">
        <f t="shared" si="36"/>
        <v>0.88228004956629491</v>
      </c>
      <c r="Q253" s="199">
        <f t="shared" si="37"/>
        <v>15.783767038413878</v>
      </c>
      <c r="R253" s="199">
        <f t="shared" si="38"/>
        <v>11.942415730337078</v>
      </c>
      <c r="S253" s="199">
        <f t="shared" si="39"/>
        <v>-0.20193009201895096</v>
      </c>
    </row>
    <row r="254" spans="1:19" ht="14.25" thickBot="1" x14ac:dyDescent="0.3">
      <c r="A254" s="206" t="s">
        <v>354</v>
      </c>
      <c r="B254" s="206">
        <v>0</v>
      </c>
      <c r="C254" s="173">
        <v>0</v>
      </c>
      <c r="D254" s="199" t="str">
        <f t="shared" si="30"/>
        <v/>
      </c>
      <c r="E254" s="173">
        <v>1083</v>
      </c>
      <c r="F254" s="173">
        <v>618</v>
      </c>
      <c r="G254" s="199">
        <f t="shared" si="31"/>
        <v>0.5706371191135734</v>
      </c>
      <c r="H254" s="199">
        <f t="shared" si="32"/>
        <v>-1</v>
      </c>
      <c r="I254" s="199">
        <f t="shared" si="33"/>
        <v>-1</v>
      </c>
      <c r="J254" s="199" t="str">
        <f t="shared" si="34"/>
        <v/>
      </c>
      <c r="K254" s="173">
        <v>2320</v>
      </c>
      <c r="L254" s="173">
        <v>1238</v>
      </c>
      <c r="M254" s="199">
        <f t="shared" si="35"/>
        <v>0.5336206896551724</v>
      </c>
      <c r="N254" s="173">
        <v>13364</v>
      </c>
      <c r="O254" s="173">
        <v>10601</v>
      </c>
      <c r="P254" s="199">
        <f t="shared" si="36"/>
        <v>0.79325052379527083</v>
      </c>
      <c r="Q254" s="199">
        <f t="shared" si="37"/>
        <v>-0.82639928165219989</v>
      </c>
      <c r="R254" s="199">
        <f t="shared" si="38"/>
        <v>-0.88321856428638812</v>
      </c>
      <c r="S254" s="199">
        <f t="shared" si="39"/>
        <v>-0.25962983414009844</v>
      </c>
    </row>
    <row r="255" spans="1:19" ht="16.5" thickTop="1" thickBot="1" x14ac:dyDescent="0.3">
      <c r="A255" s="200" t="s">
        <v>266</v>
      </c>
      <c r="B255" s="280">
        <v>2762</v>
      </c>
      <c r="C255" s="201">
        <v>2175</v>
      </c>
      <c r="D255" s="202">
        <f t="shared" si="30"/>
        <v>0.78747284576393917</v>
      </c>
      <c r="E255" s="203">
        <v>1250</v>
      </c>
      <c r="F255" s="201">
        <v>1163</v>
      </c>
      <c r="G255" s="202">
        <f t="shared" si="31"/>
        <v>0.9304</v>
      </c>
      <c r="H255" s="202">
        <f t="shared" si="32"/>
        <v>1.2096</v>
      </c>
      <c r="I255" s="202">
        <f t="shared" si="33"/>
        <v>0.87016337059329318</v>
      </c>
      <c r="J255" s="204">
        <f t="shared" si="34"/>
        <v>-0.14292715423606084</v>
      </c>
      <c r="K255" s="205">
        <v>31390</v>
      </c>
      <c r="L255" s="201">
        <v>23976</v>
      </c>
      <c r="M255" s="202">
        <f t="shared" si="35"/>
        <v>0.76381013061484548</v>
      </c>
      <c r="N255" s="203">
        <v>13679</v>
      </c>
      <c r="O255" s="201">
        <v>11900</v>
      </c>
      <c r="P255" s="202">
        <f t="shared" si="36"/>
        <v>0.86994663352584256</v>
      </c>
      <c r="Q255" s="202">
        <f t="shared" si="37"/>
        <v>1.2947583887711089</v>
      </c>
      <c r="R255" s="202">
        <f t="shared" si="38"/>
        <v>1.0147899159663867</v>
      </c>
      <c r="S255" s="204">
        <f t="shared" si="39"/>
        <v>-0.10613650291099708</v>
      </c>
    </row>
    <row r="256" spans="1:19" ht="14.25" thickTop="1" x14ac:dyDescent="0.25">
      <c r="A256" s="206" t="s">
        <v>350</v>
      </c>
      <c r="B256" s="206">
        <v>2762</v>
      </c>
      <c r="C256" s="173">
        <v>2175</v>
      </c>
      <c r="D256" s="199">
        <f t="shared" si="30"/>
        <v>0.78747284576393917</v>
      </c>
      <c r="E256" s="173">
        <v>0</v>
      </c>
      <c r="F256" s="173">
        <v>0</v>
      </c>
      <c r="G256" s="199" t="str">
        <f t="shared" si="31"/>
        <v/>
      </c>
      <c r="H256" s="199" t="str">
        <f t="shared" si="32"/>
        <v/>
      </c>
      <c r="I256" s="199" t="str">
        <f t="shared" si="33"/>
        <v/>
      </c>
      <c r="J256" s="199" t="str">
        <f t="shared" si="34"/>
        <v/>
      </c>
      <c r="K256" s="173">
        <v>24751</v>
      </c>
      <c r="L256" s="173">
        <v>18725</v>
      </c>
      <c r="M256" s="199">
        <f t="shared" si="35"/>
        <v>0.75653508949133363</v>
      </c>
      <c r="N256" s="173">
        <v>0</v>
      </c>
      <c r="O256" s="173">
        <v>0</v>
      </c>
      <c r="P256" s="199" t="str">
        <f t="shared" si="36"/>
        <v/>
      </c>
      <c r="Q256" s="199" t="str">
        <f t="shared" si="37"/>
        <v/>
      </c>
      <c r="R256" s="199" t="str">
        <f t="shared" si="38"/>
        <v/>
      </c>
      <c r="S256" s="199" t="str">
        <f t="shared" si="39"/>
        <v/>
      </c>
    </row>
    <row r="257" spans="1:19" ht="14.25" thickBot="1" x14ac:dyDescent="0.3">
      <c r="A257" s="206" t="s">
        <v>351</v>
      </c>
      <c r="B257" s="206">
        <v>0</v>
      </c>
      <c r="C257" s="173">
        <v>0</v>
      </c>
      <c r="D257" s="199" t="str">
        <f t="shared" si="30"/>
        <v/>
      </c>
      <c r="E257" s="173">
        <v>1250</v>
      </c>
      <c r="F257" s="173">
        <v>1163</v>
      </c>
      <c r="G257" s="199">
        <f t="shared" si="31"/>
        <v>0.9304</v>
      </c>
      <c r="H257" s="199">
        <f t="shared" si="32"/>
        <v>-1</v>
      </c>
      <c r="I257" s="199">
        <f t="shared" si="33"/>
        <v>-1</v>
      </c>
      <c r="J257" s="199" t="str">
        <f t="shared" si="34"/>
        <v/>
      </c>
      <c r="K257" s="173">
        <v>6639</v>
      </c>
      <c r="L257" s="173">
        <v>5251</v>
      </c>
      <c r="M257" s="199">
        <f t="shared" si="35"/>
        <v>0.79093236933273081</v>
      </c>
      <c r="N257" s="173">
        <v>13679</v>
      </c>
      <c r="O257" s="173">
        <v>11900</v>
      </c>
      <c r="P257" s="199">
        <f t="shared" si="36"/>
        <v>0.86994663352584256</v>
      </c>
      <c r="Q257" s="199">
        <f t="shared" si="37"/>
        <v>-0.51465750420352363</v>
      </c>
      <c r="R257" s="199">
        <f t="shared" si="38"/>
        <v>-0.55873949579831939</v>
      </c>
      <c r="S257" s="199">
        <f t="shared" si="39"/>
        <v>-7.901426419311175E-2</v>
      </c>
    </row>
    <row r="258" spans="1:19" ht="16.5" thickTop="1" thickBot="1" x14ac:dyDescent="0.3">
      <c r="A258" s="200" t="s">
        <v>268</v>
      </c>
      <c r="B258" s="280">
        <v>2698</v>
      </c>
      <c r="C258" s="201">
        <v>1820</v>
      </c>
      <c r="D258" s="202">
        <f t="shared" si="30"/>
        <v>0.67457375833951072</v>
      </c>
      <c r="E258" s="203">
        <v>2125</v>
      </c>
      <c r="F258" s="201">
        <v>1355</v>
      </c>
      <c r="G258" s="202">
        <f t="shared" si="31"/>
        <v>0.63764705882352946</v>
      </c>
      <c r="H258" s="202">
        <f t="shared" si="32"/>
        <v>0.26964705882352935</v>
      </c>
      <c r="I258" s="202">
        <f t="shared" si="33"/>
        <v>0.34317343173431736</v>
      </c>
      <c r="J258" s="204">
        <f t="shared" si="34"/>
        <v>3.6926699515981265E-2</v>
      </c>
      <c r="K258" s="205">
        <v>30398</v>
      </c>
      <c r="L258" s="201">
        <v>19681</v>
      </c>
      <c r="M258" s="202">
        <f t="shared" si="35"/>
        <v>0.64744391078360419</v>
      </c>
      <c r="N258" s="203">
        <v>20281</v>
      </c>
      <c r="O258" s="201">
        <v>12320</v>
      </c>
      <c r="P258" s="202">
        <f t="shared" si="36"/>
        <v>0.60746511513238988</v>
      </c>
      <c r="Q258" s="202">
        <f t="shared" si="37"/>
        <v>0.49884128001577821</v>
      </c>
      <c r="R258" s="202">
        <f t="shared" si="38"/>
        <v>0.5974837662337662</v>
      </c>
      <c r="S258" s="204">
        <f t="shared" si="39"/>
        <v>3.9978795651214316E-2</v>
      </c>
    </row>
    <row r="259" spans="1:19" ht="15" thickTop="1" thickBot="1" x14ac:dyDescent="0.3">
      <c r="A259" s="206" t="s">
        <v>350</v>
      </c>
      <c r="B259" s="206">
        <v>2698</v>
      </c>
      <c r="C259" s="173">
        <v>1820</v>
      </c>
      <c r="D259" s="199">
        <f t="shared" si="30"/>
        <v>0.67457375833951072</v>
      </c>
      <c r="E259" s="173">
        <v>2125</v>
      </c>
      <c r="F259" s="173">
        <v>1355</v>
      </c>
      <c r="G259" s="199">
        <f t="shared" si="31"/>
        <v>0.63764705882352946</v>
      </c>
      <c r="H259" s="199">
        <f t="shared" si="32"/>
        <v>0.26964705882352935</v>
      </c>
      <c r="I259" s="199">
        <f t="shared" si="33"/>
        <v>0.34317343173431736</v>
      </c>
      <c r="J259" s="199">
        <f t="shared" si="34"/>
        <v>3.6926699515981265E-2</v>
      </c>
      <c r="K259" s="173">
        <v>30398</v>
      </c>
      <c r="L259" s="173">
        <v>19681</v>
      </c>
      <c r="M259" s="199">
        <f t="shared" si="35"/>
        <v>0.64744391078360419</v>
      </c>
      <c r="N259" s="173">
        <v>20281</v>
      </c>
      <c r="O259" s="173">
        <v>12320</v>
      </c>
      <c r="P259" s="199">
        <f t="shared" si="36"/>
        <v>0.60746511513238988</v>
      </c>
      <c r="Q259" s="199">
        <f t="shared" si="37"/>
        <v>0.49884128001577821</v>
      </c>
      <c r="R259" s="199">
        <f t="shared" si="38"/>
        <v>0.5974837662337662</v>
      </c>
      <c r="S259" s="199">
        <f t="shared" si="39"/>
        <v>3.9978795651214316E-2</v>
      </c>
    </row>
    <row r="260" spans="1:19" ht="16.5" thickTop="1" thickBot="1" x14ac:dyDescent="0.3">
      <c r="A260" s="200" t="s">
        <v>270</v>
      </c>
      <c r="B260" s="280">
        <v>2684</v>
      </c>
      <c r="C260" s="201">
        <v>1951</v>
      </c>
      <c r="D260" s="202">
        <f t="shared" si="30"/>
        <v>0.72690014903129663</v>
      </c>
      <c r="E260" s="203">
        <v>2582</v>
      </c>
      <c r="F260" s="201">
        <v>1917</v>
      </c>
      <c r="G260" s="202">
        <f t="shared" si="31"/>
        <v>0.74244771494965145</v>
      </c>
      <c r="H260" s="202">
        <f t="shared" si="32"/>
        <v>3.9504260263361735E-2</v>
      </c>
      <c r="I260" s="202">
        <f t="shared" si="33"/>
        <v>1.7736045905059949E-2</v>
      </c>
      <c r="J260" s="204">
        <f t="shared" si="34"/>
        <v>-1.5547565918354822E-2</v>
      </c>
      <c r="K260" s="205">
        <v>30112</v>
      </c>
      <c r="L260" s="201">
        <v>20291</v>
      </c>
      <c r="M260" s="202">
        <f t="shared" si="35"/>
        <v>0.67385095642933046</v>
      </c>
      <c r="N260" s="203">
        <v>23868</v>
      </c>
      <c r="O260" s="201">
        <v>15861</v>
      </c>
      <c r="P260" s="202">
        <f t="shared" si="36"/>
        <v>0.6645299145299145</v>
      </c>
      <c r="Q260" s="202">
        <f t="shared" si="37"/>
        <v>0.26160549689961465</v>
      </c>
      <c r="R260" s="202">
        <f t="shared" si="38"/>
        <v>0.27930143118340589</v>
      </c>
      <c r="S260" s="204">
        <f t="shared" si="39"/>
        <v>9.3210418994159605E-3</v>
      </c>
    </row>
    <row r="261" spans="1:19" ht="14.25" thickTop="1" x14ac:dyDescent="0.25">
      <c r="A261" s="206" t="s">
        <v>350</v>
      </c>
      <c r="B261" s="206">
        <v>2684</v>
      </c>
      <c r="C261" s="173">
        <v>1951</v>
      </c>
      <c r="D261" s="199">
        <f t="shared" si="30"/>
        <v>0.72690014903129663</v>
      </c>
      <c r="E261" s="173">
        <v>2582</v>
      </c>
      <c r="F261" s="173">
        <v>1917</v>
      </c>
      <c r="G261" s="199">
        <f t="shared" si="31"/>
        <v>0.74244771494965145</v>
      </c>
      <c r="H261" s="199">
        <f t="shared" si="32"/>
        <v>3.9504260263361735E-2</v>
      </c>
      <c r="I261" s="199">
        <f t="shared" si="33"/>
        <v>1.7736045905059949E-2</v>
      </c>
      <c r="J261" s="199">
        <f t="shared" si="34"/>
        <v>-1.5547565918354822E-2</v>
      </c>
      <c r="K261" s="173">
        <v>30112</v>
      </c>
      <c r="L261" s="173">
        <v>20291</v>
      </c>
      <c r="M261" s="199">
        <f t="shared" si="35"/>
        <v>0.67385095642933046</v>
      </c>
      <c r="N261" s="173">
        <v>23804</v>
      </c>
      <c r="O261" s="173">
        <v>15831</v>
      </c>
      <c r="P261" s="199">
        <f t="shared" si="36"/>
        <v>0.66505629305998992</v>
      </c>
      <c r="Q261" s="199">
        <f t="shared" si="37"/>
        <v>0.26499747941522434</v>
      </c>
      <c r="R261" s="199">
        <f t="shared" si="38"/>
        <v>0.28172572800202134</v>
      </c>
      <c r="S261" s="199">
        <f t="shared" si="39"/>
        <v>8.7946633693405385E-3</v>
      </c>
    </row>
    <row r="262" spans="1:19" ht="14.25" thickBot="1" x14ac:dyDescent="0.3">
      <c r="A262" s="206" t="s">
        <v>354</v>
      </c>
      <c r="B262" s="206">
        <v>0</v>
      </c>
      <c r="C262" s="173">
        <v>0</v>
      </c>
      <c r="D262" s="199" t="str">
        <f t="shared" si="30"/>
        <v/>
      </c>
      <c r="E262" s="173">
        <v>0</v>
      </c>
      <c r="F262" s="173">
        <v>0</v>
      </c>
      <c r="G262" s="199" t="str">
        <f t="shared" si="31"/>
        <v/>
      </c>
      <c r="H262" s="199" t="str">
        <f t="shared" si="32"/>
        <v/>
      </c>
      <c r="I262" s="199" t="str">
        <f t="shared" si="33"/>
        <v/>
      </c>
      <c r="J262" s="199" t="str">
        <f t="shared" si="34"/>
        <v/>
      </c>
      <c r="K262" s="173">
        <v>0</v>
      </c>
      <c r="L262" s="173">
        <v>0</v>
      </c>
      <c r="M262" s="199" t="str">
        <f t="shared" si="35"/>
        <v/>
      </c>
      <c r="N262" s="173">
        <v>64</v>
      </c>
      <c r="O262" s="173">
        <v>30</v>
      </c>
      <c r="P262" s="199">
        <f t="shared" si="36"/>
        <v>0.46875</v>
      </c>
      <c r="Q262" s="199">
        <f t="shared" si="37"/>
        <v>-1</v>
      </c>
      <c r="R262" s="199">
        <f t="shared" si="38"/>
        <v>-1</v>
      </c>
      <c r="S262" s="199" t="str">
        <f t="shared" si="39"/>
        <v/>
      </c>
    </row>
    <row r="263" spans="1:19" ht="16.5" thickTop="1" thickBot="1" x14ac:dyDescent="0.3">
      <c r="A263" s="200" t="s">
        <v>269</v>
      </c>
      <c r="B263" s="280">
        <v>2646</v>
      </c>
      <c r="C263" s="201">
        <v>1845</v>
      </c>
      <c r="D263" s="202">
        <f t="shared" si="30"/>
        <v>0.69727891156462585</v>
      </c>
      <c r="E263" s="203">
        <v>2482</v>
      </c>
      <c r="F263" s="201">
        <v>1833</v>
      </c>
      <c r="G263" s="202">
        <f t="shared" si="31"/>
        <v>0.73851732473811438</v>
      </c>
      <c r="H263" s="202">
        <f t="shared" si="32"/>
        <v>6.6075745366639849E-2</v>
      </c>
      <c r="I263" s="202">
        <f t="shared" si="33"/>
        <v>6.5466448445172798E-3</v>
      </c>
      <c r="J263" s="204">
        <f t="shared" si="34"/>
        <v>-4.1238413173488531E-2</v>
      </c>
      <c r="K263" s="205">
        <v>30536</v>
      </c>
      <c r="L263" s="201">
        <v>22387</v>
      </c>
      <c r="M263" s="202">
        <f t="shared" si="35"/>
        <v>0.73313466072832068</v>
      </c>
      <c r="N263" s="203">
        <v>27485</v>
      </c>
      <c r="O263" s="201">
        <v>19581</v>
      </c>
      <c r="P263" s="202">
        <f t="shared" si="36"/>
        <v>0.71242495906858283</v>
      </c>
      <c r="Q263" s="202">
        <f t="shared" si="37"/>
        <v>0.11100600327451327</v>
      </c>
      <c r="R263" s="202">
        <f t="shared" si="38"/>
        <v>0.14330218068535827</v>
      </c>
      <c r="S263" s="204">
        <f t="shared" si="39"/>
        <v>2.0709701659737845E-2</v>
      </c>
    </row>
    <row r="264" spans="1:19" ht="15" thickTop="1" thickBot="1" x14ac:dyDescent="0.3">
      <c r="A264" s="206" t="s">
        <v>350</v>
      </c>
      <c r="B264" s="206">
        <v>2646</v>
      </c>
      <c r="C264" s="173">
        <v>1845</v>
      </c>
      <c r="D264" s="199">
        <f t="shared" si="30"/>
        <v>0.69727891156462585</v>
      </c>
      <c r="E264" s="173">
        <v>2482</v>
      </c>
      <c r="F264" s="173">
        <v>1833</v>
      </c>
      <c r="G264" s="199">
        <f t="shared" si="31"/>
        <v>0.73851732473811438</v>
      </c>
      <c r="H264" s="199">
        <f t="shared" si="32"/>
        <v>6.6075745366639849E-2</v>
      </c>
      <c r="I264" s="199">
        <f t="shared" si="33"/>
        <v>6.5466448445172798E-3</v>
      </c>
      <c r="J264" s="199">
        <f t="shared" si="34"/>
        <v>-4.1238413173488531E-2</v>
      </c>
      <c r="K264" s="173">
        <v>30536</v>
      </c>
      <c r="L264" s="173">
        <v>22387</v>
      </c>
      <c r="M264" s="199">
        <f t="shared" si="35"/>
        <v>0.73313466072832068</v>
      </c>
      <c r="N264" s="173">
        <v>27485</v>
      </c>
      <c r="O264" s="173">
        <v>19581</v>
      </c>
      <c r="P264" s="199">
        <f t="shared" si="36"/>
        <v>0.71242495906858283</v>
      </c>
      <c r="Q264" s="199">
        <f t="shared" si="37"/>
        <v>0.11100600327451327</v>
      </c>
      <c r="R264" s="199">
        <f t="shared" si="38"/>
        <v>0.14330218068535827</v>
      </c>
      <c r="S264" s="199">
        <f t="shared" si="39"/>
        <v>2.0709701659737845E-2</v>
      </c>
    </row>
    <row r="265" spans="1:19" ht="16.5" thickTop="1" thickBot="1" x14ac:dyDescent="0.3">
      <c r="A265" s="200" t="s">
        <v>260</v>
      </c>
      <c r="B265" s="280">
        <v>2632</v>
      </c>
      <c r="C265" s="201">
        <v>1701</v>
      </c>
      <c r="D265" s="202">
        <f t="shared" ref="D265:D328" si="40">IFERROR(C265/B265,"")</f>
        <v>0.64627659574468088</v>
      </c>
      <c r="E265" s="203">
        <v>144</v>
      </c>
      <c r="F265" s="201">
        <v>144</v>
      </c>
      <c r="G265" s="202">
        <f t="shared" ref="G265:G328" si="41">IFERROR(F265/E265,"")</f>
        <v>1</v>
      </c>
      <c r="H265" s="202">
        <f t="shared" ref="H265:H328" si="42">IFERROR(B265/E265-1,"")</f>
        <v>17.277777777777779</v>
      </c>
      <c r="I265" s="202">
        <f t="shared" ref="I265:I328" si="43">IFERROR(C265/F265-1,"")</f>
        <v>10.8125</v>
      </c>
      <c r="J265" s="204">
        <f t="shared" ref="J265:J328" si="44">IFERROR(D265-G265,"")</f>
        <v>-0.35372340425531912</v>
      </c>
      <c r="K265" s="205">
        <v>19536</v>
      </c>
      <c r="L265" s="201">
        <v>11233</v>
      </c>
      <c r="M265" s="202">
        <f t="shared" ref="M265:M328" si="45">IFERROR(L265/K265,"")</f>
        <v>0.57498976248976252</v>
      </c>
      <c r="N265" s="203">
        <v>318</v>
      </c>
      <c r="O265" s="201">
        <v>256</v>
      </c>
      <c r="P265" s="202">
        <f t="shared" ref="P265:P328" si="46">IFERROR(O265/N265,"")</f>
        <v>0.80503144654088055</v>
      </c>
      <c r="Q265" s="202">
        <f t="shared" ref="Q265:Q328" si="47">IFERROR(K265/N265-1,"")</f>
        <v>60.433962264150942</v>
      </c>
      <c r="R265" s="202">
        <f t="shared" ref="R265:R328" si="48">IFERROR(L265/O265-1,"")</f>
        <v>42.87890625</v>
      </c>
      <c r="S265" s="204">
        <f t="shared" ref="S265:S328" si="49">IFERROR(M265-P265,"")</f>
        <v>-0.23004168405111802</v>
      </c>
    </row>
    <row r="266" spans="1:19" ht="14.25" thickTop="1" x14ac:dyDescent="0.25">
      <c r="A266" s="206" t="s">
        <v>98</v>
      </c>
      <c r="B266" s="206">
        <v>2632</v>
      </c>
      <c r="C266" s="173">
        <v>1701</v>
      </c>
      <c r="D266" s="199">
        <f t="shared" si="40"/>
        <v>0.64627659574468088</v>
      </c>
      <c r="E266" s="173">
        <v>0</v>
      </c>
      <c r="F266" s="173">
        <v>0</v>
      </c>
      <c r="G266" s="199" t="str">
        <f t="shared" si="41"/>
        <v/>
      </c>
      <c r="H266" s="199" t="str">
        <f t="shared" si="42"/>
        <v/>
      </c>
      <c r="I266" s="199" t="str">
        <f t="shared" si="43"/>
        <v/>
      </c>
      <c r="J266" s="199" t="str">
        <f t="shared" si="44"/>
        <v/>
      </c>
      <c r="K266" s="173">
        <v>19536</v>
      </c>
      <c r="L266" s="173">
        <v>11233</v>
      </c>
      <c r="M266" s="199">
        <f t="shared" si="45"/>
        <v>0.57498976248976252</v>
      </c>
      <c r="N266" s="173">
        <v>0</v>
      </c>
      <c r="O266" s="173">
        <v>0</v>
      </c>
      <c r="P266" s="199" t="str">
        <f t="shared" si="46"/>
        <v/>
      </c>
      <c r="Q266" s="199" t="str">
        <f t="shared" si="47"/>
        <v/>
      </c>
      <c r="R266" s="199" t="str">
        <f t="shared" si="48"/>
        <v/>
      </c>
      <c r="S266" s="199" t="str">
        <f t="shared" si="49"/>
        <v/>
      </c>
    </row>
    <row r="267" spans="1:19" ht="14.25" thickBot="1" x14ac:dyDescent="0.3">
      <c r="A267" s="206" t="s">
        <v>103</v>
      </c>
      <c r="B267" s="206">
        <v>0</v>
      </c>
      <c r="C267" s="173">
        <v>0</v>
      </c>
      <c r="D267" s="199" t="str">
        <f t="shared" si="40"/>
        <v/>
      </c>
      <c r="E267" s="173">
        <v>144</v>
      </c>
      <c r="F267" s="173">
        <v>144</v>
      </c>
      <c r="G267" s="199">
        <f t="shared" si="41"/>
        <v>1</v>
      </c>
      <c r="H267" s="199">
        <f t="shared" si="42"/>
        <v>-1</v>
      </c>
      <c r="I267" s="199">
        <f t="shared" si="43"/>
        <v>-1</v>
      </c>
      <c r="J267" s="199" t="str">
        <f t="shared" si="44"/>
        <v/>
      </c>
      <c r="K267" s="173">
        <v>0</v>
      </c>
      <c r="L267" s="173">
        <v>0</v>
      </c>
      <c r="M267" s="199" t="str">
        <f t="shared" si="45"/>
        <v/>
      </c>
      <c r="N267" s="173">
        <v>318</v>
      </c>
      <c r="O267" s="173">
        <v>256</v>
      </c>
      <c r="P267" s="199">
        <f t="shared" si="46"/>
        <v>0.80503144654088055</v>
      </c>
      <c r="Q267" s="199">
        <f t="shared" si="47"/>
        <v>-1</v>
      </c>
      <c r="R267" s="199">
        <f t="shared" si="48"/>
        <v>-1</v>
      </c>
      <c r="S267" s="199" t="str">
        <f t="shared" si="49"/>
        <v/>
      </c>
    </row>
    <row r="268" spans="1:19" ht="16.5" thickTop="1" thickBot="1" x14ac:dyDescent="0.3">
      <c r="A268" s="200" t="s">
        <v>273</v>
      </c>
      <c r="B268" s="280">
        <v>2622</v>
      </c>
      <c r="C268" s="201">
        <v>1936</v>
      </c>
      <c r="D268" s="202">
        <f t="shared" si="40"/>
        <v>0.73836765827612505</v>
      </c>
      <c r="E268" s="203">
        <v>1333</v>
      </c>
      <c r="F268" s="201">
        <v>921</v>
      </c>
      <c r="G268" s="202">
        <f t="shared" si="41"/>
        <v>0.69092273068267063</v>
      </c>
      <c r="H268" s="202">
        <f t="shared" si="42"/>
        <v>0.96699174793698428</v>
      </c>
      <c r="I268" s="202">
        <f t="shared" si="43"/>
        <v>1.1020629750271445</v>
      </c>
      <c r="J268" s="204">
        <f t="shared" si="44"/>
        <v>4.7444927593454422E-2</v>
      </c>
      <c r="K268" s="205">
        <v>22455</v>
      </c>
      <c r="L268" s="201">
        <v>15610</v>
      </c>
      <c r="M268" s="202">
        <f t="shared" si="45"/>
        <v>0.69516811400578937</v>
      </c>
      <c r="N268" s="203">
        <v>15990</v>
      </c>
      <c r="O268" s="201">
        <v>9524</v>
      </c>
      <c r="P268" s="202">
        <f t="shared" si="46"/>
        <v>0.59562226391494688</v>
      </c>
      <c r="Q268" s="202">
        <f t="shared" si="47"/>
        <v>0.40431519699812379</v>
      </c>
      <c r="R268" s="202">
        <f t="shared" si="48"/>
        <v>0.63901721965560698</v>
      </c>
      <c r="S268" s="204">
        <f t="shared" si="49"/>
        <v>9.9545850090842491E-2</v>
      </c>
    </row>
    <row r="269" spans="1:19" ht="14.25" thickTop="1" x14ac:dyDescent="0.25">
      <c r="A269" s="206" t="s">
        <v>350</v>
      </c>
      <c r="B269" s="206">
        <v>2622</v>
      </c>
      <c r="C269" s="173">
        <v>1936</v>
      </c>
      <c r="D269" s="199">
        <f t="shared" si="40"/>
        <v>0.73836765827612505</v>
      </c>
      <c r="E269" s="173">
        <v>1333</v>
      </c>
      <c r="F269" s="173">
        <v>921</v>
      </c>
      <c r="G269" s="199">
        <f t="shared" si="41"/>
        <v>0.69092273068267063</v>
      </c>
      <c r="H269" s="199">
        <f t="shared" si="42"/>
        <v>0.96699174793698428</v>
      </c>
      <c r="I269" s="199">
        <f t="shared" si="43"/>
        <v>1.1020629750271445</v>
      </c>
      <c r="J269" s="199">
        <f t="shared" si="44"/>
        <v>4.7444927593454422E-2</v>
      </c>
      <c r="K269" s="173">
        <v>22355</v>
      </c>
      <c r="L269" s="173">
        <v>15534</v>
      </c>
      <c r="M269" s="199">
        <f t="shared" si="45"/>
        <v>0.69487810333258782</v>
      </c>
      <c r="N269" s="173">
        <v>15262</v>
      </c>
      <c r="O269" s="173">
        <v>9191</v>
      </c>
      <c r="P269" s="199">
        <f t="shared" si="46"/>
        <v>0.60221465076660985</v>
      </c>
      <c r="Q269" s="199">
        <f t="shared" si="47"/>
        <v>0.46474904992792565</v>
      </c>
      <c r="R269" s="199">
        <f t="shared" si="48"/>
        <v>0.69013165052769021</v>
      </c>
      <c r="S269" s="199">
        <f t="shared" si="49"/>
        <v>9.2663452565977966E-2</v>
      </c>
    </row>
    <row r="270" spans="1:19" x14ac:dyDescent="0.25">
      <c r="A270" s="206" t="s">
        <v>354</v>
      </c>
      <c r="B270" s="206">
        <v>0</v>
      </c>
      <c r="C270" s="173">
        <v>0</v>
      </c>
      <c r="D270" s="199" t="str">
        <f t="shared" si="40"/>
        <v/>
      </c>
      <c r="E270" s="173">
        <v>0</v>
      </c>
      <c r="F270" s="173">
        <v>0</v>
      </c>
      <c r="G270" s="199" t="str">
        <f t="shared" si="41"/>
        <v/>
      </c>
      <c r="H270" s="199" t="str">
        <f t="shared" si="42"/>
        <v/>
      </c>
      <c r="I270" s="199" t="str">
        <f t="shared" si="43"/>
        <v/>
      </c>
      <c r="J270" s="199" t="str">
        <f t="shared" si="44"/>
        <v/>
      </c>
      <c r="K270" s="173">
        <v>0</v>
      </c>
      <c r="L270" s="173">
        <v>0</v>
      </c>
      <c r="M270" s="199" t="str">
        <f t="shared" si="45"/>
        <v/>
      </c>
      <c r="N270" s="173">
        <v>116</v>
      </c>
      <c r="O270" s="173">
        <v>73</v>
      </c>
      <c r="P270" s="199">
        <f t="shared" si="46"/>
        <v>0.62931034482758619</v>
      </c>
      <c r="Q270" s="199">
        <f t="shared" si="47"/>
        <v>-1</v>
      </c>
      <c r="R270" s="199">
        <f t="shared" si="48"/>
        <v>-1</v>
      </c>
      <c r="S270" s="199" t="str">
        <f t="shared" si="49"/>
        <v/>
      </c>
    </row>
    <row r="271" spans="1:19" x14ac:dyDescent="0.25">
      <c r="A271" s="206" t="s">
        <v>99</v>
      </c>
      <c r="B271" s="206">
        <v>0</v>
      </c>
      <c r="C271" s="173">
        <v>0</v>
      </c>
      <c r="D271" s="199" t="str">
        <f t="shared" si="40"/>
        <v/>
      </c>
      <c r="E271" s="173">
        <v>0</v>
      </c>
      <c r="F271" s="173">
        <v>0</v>
      </c>
      <c r="G271" s="199" t="str">
        <f t="shared" si="41"/>
        <v/>
      </c>
      <c r="H271" s="199" t="str">
        <f t="shared" si="42"/>
        <v/>
      </c>
      <c r="I271" s="199" t="str">
        <f t="shared" si="43"/>
        <v/>
      </c>
      <c r="J271" s="199" t="str">
        <f t="shared" si="44"/>
        <v/>
      </c>
      <c r="K271" s="173">
        <v>0</v>
      </c>
      <c r="L271" s="173">
        <v>0</v>
      </c>
      <c r="M271" s="199" t="str">
        <f t="shared" si="45"/>
        <v/>
      </c>
      <c r="N271" s="173">
        <v>288</v>
      </c>
      <c r="O271" s="173">
        <v>86</v>
      </c>
      <c r="P271" s="199">
        <f t="shared" si="46"/>
        <v>0.2986111111111111</v>
      </c>
      <c r="Q271" s="199">
        <f t="shared" si="47"/>
        <v>-1</v>
      </c>
      <c r="R271" s="199">
        <f t="shared" si="48"/>
        <v>-1</v>
      </c>
      <c r="S271" s="199" t="str">
        <f t="shared" si="49"/>
        <v/>
      </c>
    </row>
    <row r="272" spans="1:19" x14ac:dyDescent="0.25">
      <c r="A272" s="206" t="s">
        <v>103</v>
      </c>
      <c r="B272" s="206">
        <v>0</v>
      </c>
      <c r="C272" s="173">
        <v>0</v>
      </c>
      <c r="D272" s="199" t="str">
        <f t="shared" si="40"/>
        <v/>
      </c>
      <c r="E272" s="173">
        <v>0</v>
      </c>
      <c r="F272" s="173">
        <v>0</v>
      </c>
      <c r="G272" s="199" t="str">
        <f t="shared" si="41"/>
        <v/>
      </c>
      <c r="H272" s="199" t="str">
        <f t="shared" si="42"/>
        <v/>
      </c>
      <c r="I272" s="199" t="str">
        <f t="shared" si="43"/>
        <v/>
      </c>
      <c r="J272" s="199" t="str">
        <f t="shared" si="44"/>
        <v/>
      </c>
      <c r="K272" s="173">
        <v>0</v>
      </c>
      <c r="L272" s="173">
        <v>0</v>
      </c>
      <c r="M272" s="199" t="str">
        <f t="shared" si="45"/>
        <v/>
      </c>
      <c r="N272" s="173">
        <v>174</v>
      </c>
      <c r="O272" s="173">
        <v>174</v>
      </c>
      <c r="P272" s="199">
        <f t="shared" si="46"/>
        <v>1</v>
      </c>
      <c r="Q272" s="199">
        <f t="shared" si="47"/>
        <v>-1</v>
      </c>
      <c r="R272" s="199">
        <f t="shared" si="48"/>
        <v>-1</v>
      </c>
      <c r="S272" s="199" t="str">
        <f t="shared" si="49"/>
        <v/>
      </c>
    </row>
    <row r="273" spans="1:19" ht="14.25" thickBot="1" x14ac:dyDescent="0.3">
      <c r="A273" s="206" t="s">
        <v>84</v>
      </c>
      <c r="B273" s="206">
        <v>0</v>
      </c>
      <c r="C273" s="173">
        <v>0</v>
      </c>
      <c r="D273" s="199" t="str">
        <f t="shared" si="40"/>
        <v/>
      </c>
      <c r="E273" s="173">
        <v>0</v>
      </c>
      <c r="F273" s="173">
        <v>0</v>
      </c>
      <c r="G273" s="199" t="str">
        <f t="shared" si="41"/>
        <v/>
      </c>
      <c r="H273" s="199" t="str">
        <f t="shared" si="42"/>
        <v/>
      </c>
      <c r="I273" s="199" t="str">
        <f t="shared" si="43"/>
        <v/>
      </c>
      <c r="J273" s="199" t="str">
        <f t="shared" si="44"/>
        <v/>
      </c>
      <c r="K273" s="173">
        <v>100</v>
      </c>
      <c r="L273" s="173">
        <v>76</v>
      </c>
      <c r="M273" s="199">
        <f t="shared" si="45"/>
        <v>0.76</v>
      </c>
      <c r="N273" s="173">
        <v>150</v>
      </c>
      <c r="O273" s="173">
        <v>0</v>
      </c>
      <c r="P273" s="199">
        <f t="shared" si="46"/>
        <v>0</v>
      </c>
      <c r="Q273" s="199">
        <f t="shared" si="47"/>
        <v>-0.33333333333333337</v>
      </c>
      <c r="R273" s="199" t="str">
        <f t="shared" si="48"/>
        <v/>
      </c>
      <c r="S273" s="199">
        <f t="shared" si="49"/>
        <v>0.76</v>
      </c>
    </row>
    <row r="274" spans="1:19" ht="16.5" thickTop="1" thickBot="1" x14ac:dyDescent="0.3">
      <c r="A274" s="200" t="s">
        <v>271</v>
      </c>
      <c r="B274" s="280">
        <v>2501</v>
      </c>
      <c r="C274" s="201">
        <v>2177</v>
      </c>
      <c r="D274" s="202">
        <f t="shared" si="40"/>
        <v>0.87045181927229109</v>
      </c>
      <c r="E274" s="203">
        <v>1738</v>
      </c>
      <c r="F274" s="201">
        <v>1548</v>
      </c>
      <c r="G274" s="202">
        <f t="shared" si="41"/>
        <v>0.89067894131185266</v>
      </c>
      <c r="H274" s="202">
        <f t="shared" si="42"/>
        <v>0.43901035673187572</v>
      </c>
      <c r="I274" s="202">
        <f t="shared" si="43"/>
        <v>0.40633074935400515</v>
      </c>
      <c r="J274" s="204">
        <f t="shared" si="44"/>
        <v>-2.0227122039561563E-2</v>
      </c>
      <c r="K274" s="205">
        <v>25779</v>
      </c>
      <c r="L274" s="201">
        <v>22002</v>
      </c>
      <c r="M274" s="202">
        <f t="shared" si="45"/>
        <v>0.85348539508902599</v>
      </c>
      <c r="N274" s="203">
        <v>17426</v>
      </c>
      <c r="O274" s="201">
        <v>14806</v>
      </c>
      <c r="P274" s="202">
        <f t="shared" si="46"/>
        <v>0.84964994835303564</v>
      </c>
      <c r="Q274" s="202">
        <f t="shared" si="47"/>
        <v>0.47934121427751641</v>
      </c>
      <c r="R274" s="202">
        <f t="shared" si="48"/>
        <v>0.48601918141294065</v>
      </c>
      <c r="S274" s="204">
        <f t="shared" si="49"/>
        <v>3.8354467359903444E-3</v>
      </c>
    </row>
    <row r="275" spans="1:19" ht="15" thickTop="1" thickBot="1" x14ac:dyDescent="0.3">
      <c r="A275" s="206" t="s">
        <v>351</v>
      </c>
      <c r="B275" s="206">
        <v>2501</v>
      </c>
      <c r="C275" s="173">
        <v>2177</v>
      </c>
      <c r="D275" s="199">
        <f t="shared" si="40"/>
        <v>0.87045181927229109</v>
      </c>
      <c r="E275" s="173">
        <v>1738</v>
      </c>
      <c r="F275" s="173">
        <v>1548</v>
      </c>
      <c r="G275" s="199">
        <f t="shared" si="41"/>
        <v>0.89067894131185266</v>
      </c>
      <c r="H275" s="199">
        <f t="shared" si="42"/>
        <v>0.43901035673187572</v>
      </c>
      <c r="I275" s="199">
        <f t="shared" si="43"/>
        <v>0.40633074935400515</v>
      </c>
      <c r="J275" s="199">
        <f t="shared" si="44"/>
        <v>-2.0227122039561563E-2</v>
      </c>
      <c r="K275" s="173">
        <v>25779</v>
      </c>
      <c r="L275" s="173">
        <v>22002</v>
      </c>
      <c r="M275" s="199">
        <f t="shared" si="45"/>
        <v>0.85348539508902599</v>
      </c>
      <c r="N275" s="173">
        <v>17426</v>
      </c>
      <c r="O275" s="173">
        <v>14806</v>
      </c>
      <c r="P275" s="199">
        <f t="shared" si="46"/>
        <v>0.84964994835303564</v>
      </c>
      <c r="Q275" s="199">
        <f t="shared" si="47"/>
        <v>0.47934121427751641</v>
      </c>
      <c r="R275" s="199">
        <f t="shared" si="48"/>
        <v>0.48601918141294065</v>
      </c>
      <c r="S275" s="199">
        <f t="shared" si="49"/>
        <v>3.8354467359903444E-3</v>
      </c>
    </row>
    <row r="276" spans="1:19" ht="16.5" thickTop="1" thickBot="1" x14ac:dyDescent="0.3">
      <c r="A276" s="200" t="s">
        <v>277</v>
      </c>
      <c r="B276" s="280">
        <v>2414</v>
      </c>
      <c r="C276" s="201">
        <v>2371</v>
      </c>
      <c r="D276" s="202">
        <f t="shared" si="40"/>
        <v>0.98218724109362054</v>
      </c>
      <c r="E276" s="203">
        <v>1390</v>
      </c>
      <c r="F276" s="201">
        <v>1340</v>
      </c>
      <c r="G276" s="202">
        <f t="shared" si="41"/>
        <v>0.96402877697841727</v>
      </c>
      <c r="H276" s="202">
        <f t="shared" si="42"/>
        <v>0.73669064748201429</v>
      </c>
      <c r="I276" s="202">
        <f t="shared" si="43"/>
        <v>0.7694029850746269</v>
      </c>
      <c r="J276" s="204">
        <f t="shared" si="44"/>
        <v>1.8158464115203277E-2</v>
      </c>
      <c r="K276" s="205">
        <v>30046</v>
      </c>
      <c r="L276" s="201">
        <v>28560</v>
      </c>
      <c r="M276" s="202">
        <f t="shared" si="45"/>
        <v>0.95054250149770347</v>
      </c>
      <c r="N276" s="203">
        <v>22813</v>
      </c>
      <c r="O276" s="201">
        <v>21723</v>
      </c>
      <c r="P276" s="202">
        <f t="shared" si="46"/>
        <v>0.95222022531013017</v>
      </c>
      <c r="Q276" s="202">
        <f t="shared" si="47"/>
        <v>0.31705606452461321</v>
      </c>
      <c r="R276" s="202">
        <f t="shared" si="48"/>
        <v>0.31473553376605445</v>
      </c>
      <c r="S276" s="204">
        <f t="shared" si="49"/>
        <v>-1.6777238124267013E-3</v>
      </c>
    </row>
    <row r="277" spans="1:19" ht="15" thickTop="1" thickBot="1" x14ac:dyDescent="0.3">
      <c r="A277" s="206" t="s">
        <v>351</v>
      </c>
      <c r="B277" s="206">
        <v>2414</v>
      </c>
      <c r="C277" s="173">
        <v>2371</v>
      </c>
      <c r="D277" s="199">
        <f t="shared" si="40"/>
        <v>0.98218724109362054</v>
      </c>
      <c r="E277" s="173">
        <v>1390</v>
      </c>
      <c r="F277" s="173">
        <v>1340</v>
      </c>
      <c r="G277" s="199">
        <f t="shared" si="41"/>
        <v>0.96402877697841727</v>
      </c>
      <c r="H277" s="199">
        <f t="shared" si="42"/>
        <v>0.73669064748201429</v>
      </c>
      <c r="I277" s="199">
        <f t="shared" si="43"/>
        <v>0.7694029850746269</v>
      </c>
      <c r="J277" s="199">
        <f t="shared" si="44"/>
        <v>1.8158464115203277E-2</v>
      </c>
      <c r="K277" s="173">
        <v>30046</v>
      </c>
      <c r="L277" s="173">
        <v>28560</v>
      </c>
      <c r="M277" s="199">
        <f t="shared" si="45"/>
        <v>0.95054250149770347</v>
      </c>
      <c r="N277" s="173">
        <v>22813</v>
      </c>
      <c r="O277" s="173">
        <v>21723</v>
      </c>
      <c r="P277" s="199">
        <f t="shared" si="46"/>
        <v>0.95222022531013017</v>
      </c>
      <c r="Q277" s="199">
        <f t="shared" si="47"/>
        <v>0.31705606452461321</v>
      </c>
      <c r="R277" s="199">
        <f t="shared" si="48"/>
        <v>0.31473553376605445</v>
      </c>
      <c r="S277" s="199">
        <f t="shared" si="49"/>
        <v>-1.6777238124267013E-3</v>
      </c>
    </row>
    <row r="278" spans="1:19" ht="16.5" thickTop="1" thickBot="1" x14ac:dyDescent="0.3">
      <c r="A278" s="200" t="s">
        <v>282</v>
      </c>
      <c r="B278" s="280">
        <v>2397</v>
      </c>
      <c r="C278" s="201">
        <v>2094</v>
      </c>
      <c r="D278" s="202">
        <f t="shared" si="40"/>
        <v>0.87359198998748433</v>
      </c>
      <c r="E278" s="203">
        <v>2704</v>
      </c>
      <c r="F278" s="201">
        <v>2442</v>
      </c>
      <c r="G278" s="202">
        <f t="shared" si="41"/>
        <v>0.90310650887573962</v>
      </c>
      <c r="H278" s="202">
        <f t="shared" si="42"/>
        <v>-0.11353550295857984</v>
      </c>
      <c r="I278" s="202">
        <f t="shared" si="43"/>
        <v>-0.14250614250614246</v>
      </c>
      <c r="J278" s="204">
        <f t="shared" si="44"/>
        <v>-2.9514518888255292E-2</v>
      </c>
      <c r="K278" s="205">
        <v>28234</v>
      </c>
      <c r="L278" s="201">
        <v>24055</v>
      </c>
      <c r="M278" s="202">
        <f t="shared" si="45"/>
        <v>0.85198696606927815</v>
      </c>
      <c r="N278" s="203">
        <v>31538</v>
      </c>
      <c r="O278" s="201">
        <v>27959</v>
      </c>
      <c r="P278" s="202">
        <f t="shared" si="46"/>
        <v>0.88651785148075335</v>
      </c>
      <c r="Q278" s="202">
        <f t="shared" si="47"/>
        <v>-0.10476250871963977</v>
      </c>
      <c r="R278" s="202">
        <f t="shared" si="48"/>
        <v>-0.13963303408562533</v>
      </c>
      <c r="S278" s="204">
        <f t="shared" si="49"/>
        <v>-3.4530885411475198E-2</v>
      </c>
    </row>
    <row r="279" spans="1:19" ht="15" thickTop="1" thickBot="1" x14ac:dyDescent="0.3">
      <c r="A279" s="206" t="s">
        <v>351</v>
      </c>
      <c r="B279" s="206">
        <v>2397</v>
      </c>
      <c r="C279" s="173">
        <v>2094</v>
      </c>
      <c r="D279" s="199">
        <f t="shared" si="40"/>
        <v>0.87359198998748433</v>
      </c>
      <c r="E279" s="173">
        <v>2704</v>
      </c>
      <c r="F279" s="173">
        <v>2442</v>
      </c>
      <c r="G279" s="199">
        <f t="shared" si="41"/>
        <v>0.90310650887573962</v>
      </c>
      <c r="H279" s="199">
        <f t="shared" si="42"/>
        <v>-0.11353550295857984</v>
      </c>
      <c r="I279" s="199">
        <f t="shared" si="43"/>
        <v>-0.14250614250614246</v>
      </c>
      <c r="J279" s="199">
        <f t="shared" si="44"/>
        <v>-2.9514518888255292E-2</v>
      </c>
      <c r="K279" s="173">
        <v>28234</v>
      </c>
      <c r="L279" s="173">
        <v>24055</v>
      </c>
      <c r="M279" s="199">
        <f t="shared" si="45"/>
        <v>0.85198696606927815</v>
      </c>
      <c r="N279" s="173">
        <v>31538</v>
      </c>
      <c r="O279" s="173">
        <v>27959</v>
      </c>
      <c r="P279" s="199">
        <f t="shared" si="46"/>
        <v>0.88651785148075335</v>
      </c>
      <c r="Q279" s="199">
        <f t="shared" si="47"/>
        <v>-0.10476250871963977</v>
      </c>
      <c r="R279" s="199">
        <f t="shared" si="48"/>
        <v>-0.13963303408562533</v>
      </c>
      <c r="S279" s="199">
        <f t="shared" si="49"/>
        <v>-3.4530885411475198E-2</v>
      </c>
    </row>
    <row r="280" spans="1:19" ht="16.5" thickTop="1" thickBot="1" x14ac:dyDescent="0.3">
      <c r="A280" s="200" t="s">
        <v>274</v>
      </c>
      <c r="B280" s="280">
        <v>2306</v>
      </c>
      <c r="C280" s="201">
        <v>1689</v>
      </c>
      <c r="D280" s="202">
        <f t="shared" si="40"/>
        <v>0.73243712055507371</v>
      </c>
      <c r="E280" s="203">
        <v>1866</v>
      </c>
      <c r="F280" s="201">
        <v>1486</v>
      </c>
      <c r="G280" s="202">
        <f t="shared" si="41"/>
        <v>0.7963558413719185</v>
      </c>
      <c r="H280" s="202">
        <f t="shared" si="42"/>
        <v>0.23579849946409426</v>
      </c>
      <c r="I280" s="202">
        <f t="shared" si="43"/>
        <v>0.13660834454912507</v>
      </c>
      <c r="J280" s="204">
        <f t="shared" si="44"/>
        <v>-6.3918720816844798E-2</v>
      </c>
      <c r="K280" s="205">
        <v>25419</v>
      </c>
      <c r="L280" s="201">
        <v>17848</v>
      </c>
      <c r="M280" s="202">
        <f t="shared" si="45"/>
        <v>0.70215193359298167</v>
      </c>
      <c r="N280" s="203">
        <v>16820</v>
      </c>
      <c r="O280" s="201">
        <v>12193</v>
      </c>
      <c r="P280" s="202">
        <f t="shared" si="46"/>
        <v>0.72491082045184307</v>
      </c>
      <c r="Q280" s="202">
        <f t="shared" si="47"/>
        <v>0.51123662306777651</v>
      </c>
      <c r="R280" s="202">
        <f t="shared" si="48"/>
        <v>0.46379069958172714</v>
      </c>
      <c r="S280" s="204">
        <f t="shared" si="49"/>
        <v>-2.2758886858861405E-2</v>
      </c>
    </row>
    <row r="281" spans="1:19" ht="15" thickTop="1" thickBot="1" x14ac:dyDescent="0.3">
      <c r="A281" s="206" t="s">
        <v>350</v>
      </c>
      <c r="B281" s="206">
        <v>2306</v>
      </c>
      <c r="C281" s="173">
        <v>1689</v>
      </c>
      <c r="D281" s="199">
        <f t="shared" si="40"/>
        <v>0.73243712055507371</v>
      </c>
      <c r="E281" s="173">
        <v>1866</v>
      </c>
      <c r="F281" s="173">
        <v>1486</v>
      </c>
      <c r="G281" s="199">
        <f t="shared" si="41"/>
        <v>0.7963558413719185</v>
      </c>
      <c r="H281" s="199">
        <f t="shared" si="42"/>
        <v>0.23579849946409426</v>
      </c>
      <c r="I281" s="199">
        <f t="shared" si="43"/>
        <v>0.13660834454912507</v>
      </c>
      <c r="J281" s="199">
        <f t="shared" si="44"/>
        <v>-6.3918720816844798E-2</v>
      </c>
      <c r="K281" s="173">
        <v>25419</v>
      </c>
      <c r="L281" s="173">
        <v>17848</v>
      </c>
      <c r="M281" s="199">
        <f t="shared" si="45"/>
        <v>0.70215193359298167</v>
      </c>
      <c r="N281" s="173">
        <v>16820</v>
      </c>
      <c r="O281" s="173">
        <v>12193</v>
      </c>
      <c r="P281" s="199">
        <f t="shared" si="46"/>
        <v>0.72491082045184307</v>
      </c>
      <c r="Q281" s="199">
        <f t="shared" si="47"/>
        <v>0.51123662306777651</v>
      </c>
      <c r="R281" s="199">
        <f t="shared" si="48"/>
        <v>0.46379069958172714</v>
      </c>
      <c r="S281" s="199">
        <f t="shared" si="49"/>
        <v>-2.2758886858861405E-2</v>
      </c>
    </row>
    <row r="282" spans="1:19" ht="16.5" thickTop="1" thickBot="1" x14ac:dyDescent="0.3">
      <c r="A282" s="200" t="s">
        <v>278</v>
      </c>
      <c r="B282" s="280">
        <v>2268</v>
      </c>
      <c r="C282" s="201">
        <v>1711</v>
      </c>
      <c r="D282" s="202">
        <f t="shared" si="40"/>
        <v>0.75440917107583771</v>
      </c>
      <c r="E282" s="203">
        <v>2532</v>
      </c>
      <c r="F282" s="201">
        <v>1997</v>
      </c>
      <c r="G282" s="202">
        <f t="shared" si="41"/>
        <v>0.78870458135860977</v>
      </c>
      <c r="H282" s="202">
        <f t="shared" si="42"/>
        <v>-0.10426540284360186</v>
      </c>
      <c r="I282" s="202">
        <f t="shared" si="43"/>
        <v>-0.14321482223335003</v>
      </c>
      <c r="J282" s="204">
        <f t="shared" si="44"/>
        <v>-3.4295410282772054E-2</v>
      </c>
      <c r="K282" s="205">
        <v>24228</v>
      </c>
      <c r="L282" s="201">
        <v>20198</v>
      </c>
      <c r="M282" s="202">
        <f t="shared" si="45"/>
        <v>0.83366352980023117</v>
      </c>
      <c r="N282" s="203">
        <v>31717</v>
      </c>
      <c r="O282" s="201">
        <v>25513</v>
      </c>
      <c r="P282" s="202">
        <f t="shared" si="46"/>
        <v>0.80439511933663332</v>
      </c>
      <c r="Q282" s="202">
        <f t="shared" si="47"/>
        <v>-0.23611943121985057</v>
      </c>
      <c r="R282" s="202">
        <f t="shared" si="48"/>
        <v>-0.20832516756163522</v>
      </c>
      <c r="S282" s="204">
        <f t="shared" si="49"/>
        <v>2.9268410463597849E-2</v>
      </c>
    </row>
    <row r="283" spans="1:19" ht="14.25" thickTop="1" x14ac:dyDescent="0.25">
      <c r="A283" s="206" t="s">
        <v>351</v>
      </c>
      <c r="B283" s="206">
        <v>2268</v>
      </c>
      <c r="C283" s="173">
        <v>1711</v>
      </c>
      <c r="D283" s="199">
        <f t="shared" si="40"/>
        <v>0.75440917107583771</v>
      </c>
      <c r="E283" s="173">
        <v>1485</v>
      </c>
      <c r="F283" s="173">
        <v>1138</v>
      </c>
      <c r="G283" s="199">
        <f t="shared" si="41"/>
        <v>0.76632996632996631</v>
      </c>
      <c r="H283" s="199">
        <f t="shared" si="42"/>
        <v>0.52727272727272734</v>
      </c>
      <c r="I283" s="199">
        <f t="shared" si="43"/>
        <v>0.50351493848857642</v>
      </c>
      <c r="J283" s="199">
        <f t="shared" si="44"/>
        <v>-1.1920795254128591E-2</v>
      </c>
      <c r="K283" s="173">
        <v>20932</v>
      </c>
      <c r="L283" s="173">
        <v>17507</v>
      </c>
      <c r="M283" s="199">
        <f t="shared" si="45"/>
        <v>0.83637492833938465</v>
      </c>
      <c r="N283" s="173">
        <v>19812</v>
      </c>
      <c r="O283" s="173">
        <v>15621</v>
      </c>
      <c r="P283" s="199">
        <f t="shared" si="46"/>
        <v>0.78846153846153844</v>
      </c>
      <c r="Q283" s="199">
        <f t="shared" si="47"/>
        <v>5.6531395114072236E-2</v>
      </c>
      <c r="R283" s="199">
        <f t="shared" si="48"/>
        <v>0.12073490813648302</v>
      </c>
      <c r="S283" s="199">
        <f t="shared" si="49"/>
        <v>4.7913389877846213E-2</v>
      </c>
    </row>
    <row r="284" spans="1:19" ht="14.25" thickBot="1" x14ac:dyDescent="0.3">
      <c r="A284" s="206" t="s">
        <v>354</v>
      </c>
      <c r="B284" s="206">
        <v>0</v>
      </c>
      <c r="C284" s="173">
        <v>0</v>
      </c>
      <c r="D284" s="199" t="str">
        <f t="shared" si="40"/>
        <v/>
      </c>
      <c r="E284" s="173">
        <v>1047</v>
      </c>
      <c r="F284" s="173">
        <v>859</v>
      </c>
      <c r="G284" s="199">
        <f t="shared" si="41"/>
        <v>0.82043935052531036</v>
      </c>
      <c r="H284" s="199">
        <f t="shared" si="42"/>
        <v>-1</v>
      </c>
      <c r="I284" s="199">
        <f t="shared" si="43"/>
        <v>-1</v>
      </c>
      <c r="J284" s="199" t="str">
        <f t="shared" si="44"/>
        <v/>
      </c>
      <c r="K284" s="173">
        <v>3296</v>
      </c>
      <c r="L284" s="173">
        <v>2691</v>
      </c>
      <c r="M284" s="199">
        <f t="shared" si="45"/>
        <v>0.81644417475728159</v>
      </c>
      <c r="N284" s="173">
        <v>11905</v>
      </c>
      <c r="O284" s="173">
        <v>9892</v>
      </c>
      <c r="P284" s="199">
        <f t="shared" si="46"/>
        <v>0.83091138177236457</v>
      </c>
      <c r="Q284" s="199">
        <f t="shared" si="47"/>
        <v>-0.72314153716925667</v>
      </c>
      <c r="R284" s="199">
        <f t="shared" si="48"/>
        <v>-0.72796198948645374</v>
      </c>
      <c r="S284" s="199">
        <f t="shared" si="49"/>
        <v>-1.4467207015082972E-2</v>
      </c>
    </row>
    <row r="285" spans="1:19" ht="16.5" thickTop="1" thickBot="1" x14ac:dyDescent="0.3">
      <c r="A285" s="200" t="s">
        <v>289</v>
      </c>
      <c r="B285" s="280">
        <v>2142</v>
      </c>
      <c r="C285" s="201">
        <v>1393</v>
      </c>
      <c r="D285" s="202">
        <f t="shared" si="40"/>
        <v>0.65032679738562094</v>
      </c>
      <c r="E285" s="203">
        <v>0</v>
      </c>
      <c r="F285" s="201">
        <v>0</v>
      </c>
      <c r="G285" s="202" t="str">
        <f t="shared" si="41"/>
        <v/>
      </c>
      <c r="H285" s="202" t="str">
        <f t="shared" si="42"/>
        <v/>
      </c>
      <c r="I285" s="202" t="str">
        <f t="shared" si="43"/>
        <v/>
      </c>
      <c r="J285" s="204" t="str">
        <f t="shared" si="44"/>
        <v/>
      </c>
      <c r="K285" s="205">
        <v>8700</v>
      </c>
      <c r="L285" s="201">
        <v>6175</v>
      </c>
      <c r="M285" s="202">
        <f t="shared" si="45"/>
        <v>0.70977011494252873</v>
      </c>
      <c r="N285" s="203">
        <v>0</v>
      </c>
      <c r="O285" s="201">
        <v>0</v>
      </c>
      <c r="P285" s="202" t="str">
        <f t="shared" si="46"/>
        <v/>
      </c>
      <c r="Q285" s="202" t="str">
        <f t="shared" si="47"/>
        <v/>
      </c>
      <c r="R285" s="202" t="str">
        <f t="shared" si="48"/>
        <v/>
      </c>
      <c r="S285" s="204" t="str">
        <f t="shared" si="49"/>
        <v/>
      </c>
    </row>
    <row r="286" spans="1:19" ht="15" thickTop="1" thickBot="1" x14ac:dyDescent="0.3">
      <c r="A286" s="206" t="s">
        <v>350</v>
      </c>
      <c r="B286" s="206">
        <v>2142</v>
      </c>
      <c r="C286" s="173">
        <v>1393</v>
      </c>
      <c r="D286" s="199">
        <f t="shared" si="40"/>
        <v>0.65032679738562094</v>
      </c>
      <c r="E286" s="173">
        <v>0</v>
      </c>
      <c r="F286" s="173">
        <v>0</v>
      </c>
      <c r="G286" s="199" t="str">
        <f t="shared" si="41"/>
        <v/>
      </c>
      <c r="H286" s="199" t="str">
        <f t="shared" si="42"/>
        <v/>
      </c>
      <c r="I286" s="199" t="str">
        <f t="shared" si="43"/>
        <v/>
      </c>
      <c r="J286" s="199" t="str">
        <f t="shared" si="44"/>
        <v/>
      </c>
      <c r="K286" s="173">
        <v>8700</v>
      </c>
      <c r="L286" s="173">
        <v>6175</v>
      </c>
      <c r="M286" s="199">
        <f t="shared" si="45"/>
        <v>0.70977011494252873</v>
      </c>
      <c r="N286" s="173">
        <v>0</v>
      </c>
      <c r="O286" s="173">
        <v>0</v>
      </c>
      <c r="P286" s="199" t="str">
        <f t="shared" si="46"/>
        <v/>
      </c>
      <c r="Q286" s="199" t="str">
        <f t="shared" si="47"/>
        <v/>
      </c>
      <c r="R286" s="199" t="str">
        <f t="shared" si="48"/>
        <v/>
      </c>
      <c r="S286" s="199" t="str">
        <f t="shared" si="49"/>
        <v/>
      </c>
    </row>
    <row r="287" spans="1:19" ht="16.5" thickTop="1" thickBot="1" x14ac:dyDescent="0.3">
      <c r="A287" s="200" t="s">
        <v>275</v>
      </c>
      <c r="B287" s="280">
        <v>2100</v>
      </c>
      <c r="C287" s="201">
        <v>1836</v>
      </c>
      <c r="D287" s="202">
        <f t="shared" si="40"/>
        <v>0.87428571428571433</v>
      </c>
      <c r="E287" s="203">
        <v>1500</v>
      </c>
      <c r="F287" s="201">
        <v>766</v>
      </c>
      <c r="G287" s="202">
        <f t="shared" si="41"/>
        <v>0.51066666666666671</v>
      </c>
      <c r="H287" s="202">
        <f t="shared" si="42"/>
        <v>0.39999999999999991</v>
      </c>
      <c r="I287" s="202">
        <f t="shared" si="43"/>
        <v>1.3968668407310707</v>
      </c>
      <c r="J287" s="204">
        <f t="shared" si="44"/>
        <v>0.36361904761904762</v>
      </c>
      <c r="K287" s="205">
        <v>16047</v>
      </c>
      <c r="L287" s="201">
        <v>11965</v>
      </c>
      <c r="M287" s="202">
        <f t="shared" si="45"/>
        <v>0.74562223468561106</v>
      </c>
      <c r="N287" s="203">
        <v>5549</v>
      </c>
      <c r="O287" s="201">
        <v>3324</v>
      </c>
      <c r="P287" s="202">
        <f t="shared" si="46"/>
        <v>0.59902685168498826</v>
      </c>
      <c r="Q287" s="202">
        <f t="shared" si="47"/>
        <v>1.8918724094431427</v>
      </c>
      <c r="R287" s="202">
        <f t="shared" si="48"/>
        <v>2.5995788206979542</v>
      </c>
      <c r="S287" s="204">
        <f t="shared" si="49"/>
        <v>0.1465953830006228</v>
      </c>
    </row>
    <row r="288" spans="1:19" ht="15" thickTop="1" thickBot="1" x14ac:dyDescent="0.3">
      <c r="A288" s="206" t="s">
        <v>84</v>
      </c>
      <c r="B288" s="206">
        <v>2100</v>
      </c>
      <c r="C288" s="173">
        <v>1836</v>
      </c>
      <c r="D288" s="199">
        <f t="shared" si="40"/>
        <v>0.87428571428571433</v>
      </c>
      <c r="E288" s="173">
        <v>1500</v>
      </c>
      <c r="F288" s="173">
        <v>766</v>
      </c>
      <c r="G288" s="199">
        <f t="shared" si="41"/>
        <v>0.51066666666666671</v>
      </c>
      <c r="H288" s="199">
        <f t="shared" si="42"/>
        <v>0.39999999999999991</v>
      </c>
      <c r="I288" s="199">
        <f t="shared" si="43"/>
        <v>1.3968668407310707</v>
      </c>
      <c r="J288" s="199">
        <f t="shared" si="44"/>
        <v>0.36361904761904762</v>
      </c>
      <c r="K288" s="173">
        <v>16047</v>
      </c>
      <c r="L288" s="173">
        <v>11965</v>
      </c>
      <c r="M288" s="199">
        <f t="shared" si="45"/>
        <v>0.74562223468561106</v>
      </c>
      <c r="N288" s="173">
        <v>5549</v>
      </c>
      <c r="O288" s="173">
        <v>3324</v>
      </c>
      <c r="P288" s="199">
        <f t="shared" si="46"/>
        <v>0.59902685168498826</v>
      </c>
      <c r="Q288" s="199">
        <f t="shared" si="47"/>
        <v>1.8918724094431427</v>
      </c>
      <c r="R288" s="199">
        <f t="shared" si="48"/>
        <v>2.5995788206979542</v>
      </c>
      <c r="S288" s="199">
        <f t="shared" si="49"/>
        <v>0.1465953830006228</v>
      </c>
    </row>
    <row r="289" spans="1:19" ht="16.5" thickTop="1" thickBot="1" x14ac:dyDescent="0.3">
      <c r="A289" s="200" t="s">
        <v>283</v>
      </c>
      <c r="B289" s="280">
        <v>2100</v>
      </c>
      <c r="C289" s="201">
        <v>1476</v>
      </c>
      <c r="D289" s="202">
        <f t="shared" si="40"/>
        <v>0.70285714285714285</v>
      </c>
      <c r="E289" s="203">
        <v>0</v>
      </c>
      <c r="F289" s="201">
        <v>0</v>
      </c>
      <c r="G289" s="202" t="str">
        <f t="shared" si="41"/>
        <v/>
      </c>
      <c r="H289" s="202" t="str">
        <f t="shared" si="42"/>
        <v/>
      </c>
      <c r="I289" s="202" t="str">
        <f t="shared" si="43"/>
        <v/>
      </c>
      <c r="J289" s="204" t="str">
        <f t="shared" si="44"/>
        <v/>
      </c>
      <c r="K289" s="205">
        <v>11238</v>
      </c>
      <c r="L289" s="201">
        <v>8754</v>
      </c>
      <c r="M289" s="202">
        <f t="shared" si="45"/>
        <v>0.77896422851041114</v>
      </c>
      <c r="N289" s="203">
        <v>294</v>
      </c>
      <c r="O289" s="201">
        <v>115</v>
      </c>
      <c r="P289" s="202">
        <f t="shared" si="46"/>
        <v>0.391156462585034</v>
      </c>
      <c r="Q289" s="202">
        <f t="shared" si="47"/>
        <v>37.224489795918366</v>
      </c>
      <c r="R289" s="202">
        <f t="shared" si="48"/>
        <v>75.121739130434776</v>
      </c>
      <c r="S289" s="204">
        <f t="shared" si="49"/>
        <v>0.38780776592537713</v>
      </c>
    </row>
    <row r="290" spans="1:19" ht="14.25" thickTop="1" x14ac:dyDescent="0.25">
      <c r="A290" s="206" t="s">
        <v>84</v>
      </c>
      <c r="B290" s="206">
        <v>2100</v>
      </c>
      <c r="C290" s="173">
        <v>1476</v>
      </c>
      <c r="D290" s="199">
        <f t="shared" si="40"/>
        <v>0.70285714285714285</v>
      </c>
      <c r="E290" s="173">
        <v>0</v>
      </c>
      <c r="F290" s="173">
        <v>0</v>
      </c>
      <c r="G290" s="199" t="str">
        <f t="shared" si="41"/>
        <v/>
      </c>
      <c r="H290" s="199" t="str">
        <f t="shared" si="42"/>
        <v/>
      </c>
      <c r="I290" s="199" t="str">
        <f t="shared" si="43"/>
        <v/>
      </c>
      <c r="J290" s="199" t="str">
        <f t="shared" si="44"/>
        <v/>
      </c>
      <c r="K290" s="173">
        <v>10890</v>
      </c>
      <c r="L290" s="173">
        <v>8487</v>
      </c>
      <c r="M290" s="199">
        <f t="shared" si="45"/>
        <v>0.77933884297520661</v>
      </c>
      <c r="N290" s="173">
        <v>150</v>
      </c>
      <c r="O290" s="173">
        <v>0</v>
      </c>
      <c r="P290" s="199">
        <f t="shared" si="46"/>
        <v>0</v>
      </c>
      <c r="Q290" s="199">
        <f t="shared" si="47"/>
        <v>71.599999999999994</v>
      </c>
      <c r="R290" s="199" t="str">
        <f t="shared" si="48"/>
        <v/>
      </c>
      <c r="S290" s="199">
        <f t="shared" si="49"/>
        <v>0.77933884297520661</v>
      </c>
    </row>
    <row r="291" spans="1:19" ht="14.25" thickBot="1" x14ac:dyDescent="0.3">
      <c r="A291" s="206" t="s">
        <v>103</v>
      </c>
      <c r="B291" s="206">
        <v>0</v>
      </c>
      <c r="C291" s="173">
        <v>0</v>
      </c>
      <c r="D291" s="199" t="str">
        <f t="shared" si="40"/>
        <v/>
      </c>
      <c r="E291" s="173">
        <v>0</v>
      </c>
      <c r="F291" s="173">
        <v>0</v>
      </c>
      <c r="G291" s="199" t="str">
        <f t="shared" si="41"/>
        <v/>
      </c>
      <c r="H291" s="199" t="str">
        <f t="shared" si="42"/>
        <v/>
      </c>
      <c r="I291" s="199" t="str">
        <f t="shared" si="43"/>
        <v/>
      </c>
      <c r="J291" s="199" t="str">
        <f t="shared" si="44"/>
        <v/>
      </c>
      <c r="K291" s="173">
        <v>348</v>
      </c>
      <c r="L291" s="173">
        <v>267</v>
      </c>
      <c r="M291" s="199">
        <f t="shared" si="45"/>
        <v>0.76724137931034486</v>
      </c>
      <c r="N291" s="173">
        <v>144</v>
      </c>
      <c r="O291" s="173">
        <v>115</v>
      </c>
      <c r="P291" s="199">
        <f t="shared" si="46"/>
        <v>0.79861111111111116</v>
      </c>
      <c r="Q291" s="199">
        <f t="shared" si="47"/>
        <v>1.4166666666666665</v>
      </c>
      <c r="R291" s="199">
        <f t="shared" si="48"/>
        <v>1.3217391304347825</v>
      </c>
      <c r="S291" s="199">
        <f t="shared" si="49"/>
        <v>-3.1369731800766298E-2</v>
      </c>
    </row>
    <row r="292" spans="1:19" ht="16.5" thickTop="1" thickBot="1" x14ac:dyDescent="0.3">
      <c r="A292" s="200" t="s">
        <v>281</v>
      </c>
      <c r="B292" s="280">
        <v>2094</v>
      </c>
      <c r="C292" s="201">
        <v>1888</v>
      </c>
      <c r="D292" s="202">
        <f t="shared" si="40"/>
        <v>0.90162368672397331</v>
      </c>
      <c r="E292" s="203">
        <v>1286</v>
      </c>
      <c r="F292" s="201">
        <v>1061</v>
      </c>
      <c r="G292" s="202">
        <f t="shared" si="41"/>
        <v>0.82503888024883354</v>
      </c>
      <c r="H292" s="202">
        <f t="shared" si="42"/>
        <v>0.62830482115085529</v>
      </c>
      <c r="I292" s="202">
        <f t="shared" si="43"/>
        <v>0.7794533459000943</v>
      </c>
      <c r="J292" s="204">
        <f t="shared" si="44"/>
        <v>7.6584806475139766E-2</v>
      </c>
      <c r="K292" s="205">
        <v>19464</v>
      </c>
      <c r="L292" s="201">
        <v>15755</v>
      </c>
      <c r="M292" s="202">
        <f t="shared" si="45"/>
        <v>0.80944307439375252</v>
      </c>
      <c r="N292" s="203">
        <v>11872</v>
      </c>
      <c r="O292" s="201">
        <v>9269</v>
      </c>
      <c r="P292" s="202">
        <f t="shared" si="46"/>
        <v>0.78074460916442046</v>
      </c>
      <c r="Q292" s="202">
        <f t="shared" si="47"/>
        <v>0.63948787061994605</v>
      </c>
      <c r="R292" s="202">
        <f t="shared" si="48"/>
        <v>0.69975186104218356</v>
      </c>
      <c r="S292" s="204">
        <f t="shared" si="49"/>
        <v>2.869846522933206E-2</v>
      </c>
    </row>
    <row r="293" spans="1:19" ht="15" thickTop="1" thickBot="1" x14ac:dyDescent="0.3">
      <c r="A293" s="206" t="s">
        <v>351</v>
      </c>
      <c r="B293" s="206">
        <v>2094</v>
      </c>
      <c r="C293" s="173">
        <v>1888</v>
      </c>
      <c r="D293" s="199">
        <f t="shared" si="40"/>
        <v>0.90162368672397331</v>
      </c>
      <c r="E293" s="173">
        <v>1286</v>
      </c>
      <c r="F293" s="173">
        <v>1061</v>
      </c>
      <c r="G293" s="199">
        <f t="shared" si="41"/>
        <v>0.82503888024883354</v>
      </c>
      <c r="H293" s="199">
        <f t="shared" si="42"/>
        <v>0.62830482115085529</v>
      </c>
      <c r="I293" s="199">
        <f t="shared" si="43"/>
        <v>0.7794533459000943</v>
      </c>
      <c r="J293" s="199">
        <f t="shared" si="44"/>
        <v>7.6584806475139766E-2</v>
      </c>
      <c r="K293" s="173">
        <v>19464</v>
      </c>
      <c r="L293" s="173">
        <v>15755</v>
      </c>
      <c r="M293" s="199">
        <f t="shared" si="45"/>
        <v>0.80944307439375252</v>
      </c>
      <c r="N293" s="173">
        <v>11872</v>
      </c>
      <c r="O293" s="173">
        <v>9269</v>
      </c>
      <c r="P293" s="199">
        <f t="shared" si="46"/>
        <v>0.78074460916442046</v>
      </c>
      <c r="Q293" s="199">
        <f t="shared" si="47"/>
        <v>0.63948787061994605</v>
      </c>
      <c r="R293" s="199">
        <f t="shared" si="48"/>
        <v>0.69975186104218356</v>
      </c>
      <c r="S293" s="199">
        <f t="shared" si="49"/>
        <v>2.869846522933206E-2</v>
      </c>
    </row>
    <row r="294" spans="1:19" ht="16.5" thickTop="1" thickBot="1" x14ac:dyDescent="0.3">
      <c r="A294" s="200" t="s">
        <v>280</v>
      </c>
      <c r="B294" s="280">
        <v>2056</v>
      </c>
      <c r="C294" s="201">
        <v>1428</v>
      </c>
      <c r="D294" s="202">
        <f t="shared" si="40"/>
        <v>0.69455252918287935</v>
      </c>
      <c r="E294" s="203">
        <v>2088</v>
      </c>
      <c r="F294" s="201">
        <v>1721</v>
      </c>
      <c r="G294" s="202">
        <f t="shared" si="41"/>
        <v>0.8242337164750958</v>
      </c>
      <c r="H294" s="202">
        <f t="shared" si="42"/>
        <v>-1.5325670498084309E-2</v>
      </c>
      <c r="I294" s="202">
        <f t="shared" si="43"/>
        <v>-0.17024985473561882</v>
      </c>
      <c r="J294" s="204">
        <f t="shared" si="44"/>
        <v>-0.12968118729221645</v>
      </c>
      <c r="K294" s="205">
        <v>23923</v>
      </c>
      <c r="L294" s="201">
        <v>17920</v>
      </c>
      <c r="M294" s="202">
        <f t="shared" si="45"/>
        <v>0.74906993270074829</v>
      </c>
      <c r="N294" s="203">
        <v>21324</v>
      </c>
      <c r="O294" s="201">
        <v>16321</v>
      </c>
      <c r="P294" s="202">
        <f t="shared" si="46"/>
        <v>0.76538172950665917</v>
      </c>
      <c r="Q294" s="202">
        <f t="shared" si="47"/>
        <v>0.12188144813355839</v>
      </c>
      <c r="R294" s="202">
        <f t="shared" si="48"/>
        <v>9.7971937993995395E-2</v>
      </c>
      <c r="S294" s="204">
        <f t="shared" si="49"/>
        <v>-1.6311796805910883E-2</v>
      </c>
    </row>
    <row r="295" spans="1:19" ht="15" thickTop="1" thickBot="1" x14ac:dyDescent="0.3">
      <c r="A295" s="206" t="s">
        <v>350</v>
      </c>
      <c r="B295" s="206">
        <v>2056</v>
      </c>
      <c r="C295" s="173">
        <v>1428</v>
      </c>
      <c r="D295" s="199">
        <f t="shared" si="40"/>
        <v>0.69455252918287935</v>
      </c>
      <c r="E295" s="173">
        <v>2088</v>
      </c>
      <c r="F295" s="173">
        <v>1721</v>
      </c>
      <c r="G295" s="199">
        <f t="shared" si="41"/>
        <v>0.8242337164750958</v>
      </c>
      <c r="H295" s="199">
        <f t="shared" si="42"/>
        <v>-1.5325670498084309E-2</v>
      </c>
      <c r="I295" s="199">
        <f t="shared" si="43"/>
        <v>-0.17024985473561882</v>
      </c>
      <c r="J295" s="199">
        <f t="shared" si="44"/>
        <v>-0.12968118729221645</v>
      </c>
      <c r="K295" s="173">
        <v>23923</v>
      </c>
      <c r="L295" s="173">
        <v>17920</v>
      </c>
      <c r="M295" s="199">
        <f t="shared" si="45"/>
        <v>0.74906993270074829</v>
      </c>
      <c r="N295" s="173">
        <v>21324</v>
      </c>
      <c r="O295" s="173">
        <v>16321</v>
      </c>
      <c r="P295" s="199">
        <f t="shared" si="46"/>
        <v>0.76538172950665917</v>
      </c>
      <c r="Q295" s="199">
        <f t="shared" si="47"/>
        <v>0.12188144813355839</v>
      </c>
      <c r="R295" s="199">
        <f t="shared" si="48"/>
        <v>9.7971937993995395E-2</v>
      </c>
      <c r="S295" s="199">
        <f t="shared" si="49"/>
        <v>-1.6311796805910883E-2</v>
      </c>
    </row>
    <row r="296" spans="1:19" ht="16.5" thickTop="1" thickBot="1" x14ac:dyDescent="0.3">
      <c r="A296" s="200" t="s">
        <v>279</v>
      </c>
      <c r="B296" s="280">
        <v>2020</v>
      </c>
      <c r="C296" s="201">
        <v>1829</v>
      </c>
      <c r="D296" s="202">
        <f t="shared" si="40"/>
        <v>0.90544554455445547</v>
      </c>
      <c r="E296" s="203">
        <v>1248</v>
      </c>
      <c r="F296" s="201">
        <v>1093</v>
      </c>
      <c r="G296" s="202">
        <f t="shared" si="41"/>
        <v>0.87580128205128205</v>
      </c>
      <c r="H296" s="202">
        <f t="shared" si="42"/>
        <v>0.61858974358974361</v>
      </c>
      <c r="I296" s="202">
        <f t="shared" si="43"/>
        <v>0.67337602927721862</v>
      </c>
      <c r="J296" s="204">
        <f t="shared" si="44"/>
        <v>2.9644262503173424E-2</v>
      </c>
      <c r="K296" s="205">
        <v>22344</v>
      </c>
      <c r="L296" s="201">
        <v>19465</v>
      </c>
      <c r="M296" s="202">
        <f t="shared" si="45"/>
        <v>0.87115109201575369</v>
      </c>
      <c r="N296" s="203">
        <v>13861</v>
      </c>
      <c r="O296" s="201">
        <v>11597</v>
      </c>
      <c r="P296" s="202">
        <f t="shared" si="46"/>
        <v>0.8366640213548806</v>
      </c>
      <c r="Q296" s="202">
        <f t="shared" si="47"/>
        <v>0.61200490585094869</v>
      </c>
      <c r="R296" s="202">
        <f t="shared" si="48"/>
        <v>0.67845132361817706</v>
      </c>
      <c r="S296" s="204">
        <f t="shared" si="49"/>
        <v>3.4487070660873087E-2</v>
      </c>
    </row>
    <row r="297" spans="1:19" ht="15" thickTop="1" thickBot="1" x14ac:dyDescent="0.3">
      <c r="A297" s="206" t="s">
        <v>351</v>
      </c>
      <c r="B297" s="206">
        <v>2020</v>
      </c>
      <c r="C297" s="173">
        <v>1829</v>
      </c>
      <c r="D297" s="199">
        <f t="shared" si="40"/>
        <v>0.90544554455445547</v>
      </c>
      <c r="E297" s="173">
        <v>1248</v>
      </c>
      <c r="F297" s="173">
        <v>1093</v>
      </c>
      <c r="G297" s="199">
        <f t="shared" si="41"/>
        <v>0.87580128205128205</v>
      </c>
      <c r="H297" s="199">
        <f t="shared" si="42"/>
        <v>0.61858974358974361</v>
      </c>
      <c r="I297" s="199">
        <f t="shared" si="43"/>
        <v>0.67337602927721862</v>
      </c>
      <c r="J297" s="199">
        <f t="shared" si="44"/>
        <v>2.9644262503173424E-2</v>
      </c>
      <c r="K297" s="173">
        <v>22344</v>
      </c>
      <c r="L297" s="173">
        <v>19465</v>
      </c>
      <c r="M297" s="199">
        <f t="shared" si="45"/>
        <v>0.87115109201575369</v>
      </c>
      <c r="N297" s="173">
        <v>13861</v>
      </c>
      <c r="O297" s="173">
        <v>11597</v>
      </c>
      <c r="P297" s="199">
        <f t="shared" si="46"/>
        <v>0.8366640213548806</v>
      </c>
      <c r="Q297" s="199">
        <f t="shared" si="47"/>
        <v>0.61200490585094869</v>
      </c>
      <c r="R297" s="199">
        <f t="shared" si="48"/>
        <v>0.67845132361817706</v>
      </c>
      <c r="S297" s="199">
        <f t="shared" si="49"/>
        <v>3.4487070660873087E-2</v>
      </c>
    </row>
    <row r="298" spans="1:19" ht="16.5" thickTop="1" thickBot="1" x14ac:dyDescent="0.3">
      <c r="A298" s="200" t="s">
        <v>299</v>
      </c>
      <c r="B298" s="280">
        <v>2010</v>
      </c>
      <c r="C298" s="201">
        <v>1471</v>
      </c>
      <c r="D298" s="202">
        <f t="shared" si="40"/>
        <v>0.73184079601990049</v>
      </c>
      <c r="E298" s="203">
        <v>0</v>
      </c>
      <c r="F298" s="201">
        <v>0</v>
      </c>
      <c r="G298" s="202" t="str">
        <f t="shared" si="41"/>
        <v/>
      </c>
      <c r="H298" s="202" t="str">
        <f t="shared" si="42"/>
        <v/>
      </c>
      <c r="I298" s="202" t="str">
        <f t="shared" si="43"/>
        <v/>
      </c>
      <c r="J298" s="204" t="str">
        <f t="shared" si="44"/>
        <v/>
      </c>
      <c r="K298" s="205">
        <v>7589</v>
      </c>
      <c r="L298" s="201">
        <v>5955</v>
      </c>
      <c r="M298" s="202">
        <f t="shared" si="45"/>
        <v>0.78468836473843717</v>
      </c>
      <c r="N298" s="203">
        <v>0</v>
      </c>
      <c r="O298" s="201">
        <v>0</v>
      </c>
      <c r="P298" s="202" t="str">
        <f t="shared" si="46"/>
        <v/>
      </c>
      <c r="Q298" s="202" t="str">
        <f t="shared" si="47"/>
        <v/>
      </c>
      <c r="R298" s="202" t="str">
        <f t="shared" si="48"/>
        <v/>
      </c>
      <c r="S298" s="204" t="str">
        <f t="shared" si="49"/>
        <v/>
      </c>
    </row>
    <row r="299" spans="1:19" ht="15" thickTop="1" thickBot="1" x14ac:dyDescent="0.3">
      <c r="A299" s="206" t="s">
        <v>350</v>
      </c>
      <c r="B299" s="206">
        <v>2010</v>
      </c>
      <c r="C299" s="173">
        <v>1471</v>
      </c>
      <c r="D299" s="199">
        <f t="shared" si="40"/>
        <v>0.73184079601990049</v>
      </c>
      <c r="E299" s="173">
        <v>0</v>
      </c>
      <c r="F299" s="173">
        <v>0</v>
      </c>
      <c r="G299" s="199" t="str">
        <f t="shared" si="41"/>
        <v/>
      </c>
      <c r="H299" s="199" t="str">
        <f t="shared" si="42"/>
        <v/>
      </c>
      <c r="I299" s="199" t="str">
        <f t="shared" si="43"/>
        <v/>
      </c>
      <c r="J299" s="199" t="str">
        <f t="shared" si="44"/>
        <v/>
      </c>
      <c r="K299" s="173">
        <v>7589</v>
      </c>
      <c r="L299" s="173">
        <v>5955</v>
      </c>
      <c r="M299" s="199">
        <f t="shared" si="45"/>
        <v>0.78468836473843717</v>
      </c>
      <c r="N299" s="173">
        <v>0</v>
      </c>
      <c r="O299" s="173">
        <v>0</v>
      </c>
      <c r="P299" s="199" t="str">
        <f t="shared" si="46"/>
        <v/>
      </c>
      <c r="Q299" s="199" t="str">
        <f t="shared" si="47"/>
        <v/>
      </c>
      <c r="R299" s="199" t="str">
        <f t="shared" si="48"/>
        <v/>
      </c>
      <c r="S299" s="199" t="str">
        <f t="shared" si="49"/>
        <v/>
      </c>
    </row>
    <row r="300" spans="1:19" ht="16.5" thickTop="1" thickBot="1" x14ac:dyDescent="0.3">
      <c r="A300" s="200" t="s">
        <v>285</v>
      </c>
      <c r="B300" s="280">
        <v>1876</v>
      </c>
      <c r="C300" s="201">
        <v>1721</v>
      </c>
      <c r="D300" s="202">
        <f t="shared" si="40"/>
        <v>0.91737739872068236</v>
      </c>
      <c r="E300" s="203">
        <v>1714</v>
      </c>
      <c r="F300" s="201">
        <v>1505</v>
      </c>
      <c r="G300" s="202">
        <f t="shared" si="41"/>
        <v>0.87806301050175029</v>
      </c>
      <c r="H300" s="202">
        <f t="shared" si="42"/>
        <v>9.4515752625437655E-2</v>
      </c>
      <c r="I300" s="202">
        <f t="shared" si="43"/>
        <v>0.1435215946843853</v>
      </c>
      <c r="J300" s="204">
        <f t="shared" si="44"/>
        <v>3.9314388218932073E-2</v>
      </c>
      <c r="K300" s="205">
        <v>19692</v>
      </c>
      <c r="L300" s="201">
        <v>16630</v>
      </c>
      <c r="M300" s="202">
        <f t="shared" si="45"/>
        <v>0.84450538289660781</v>
      </c>
      <c r="N300" s="203">
        <v>18607</v>
      </c>
      <c r="O300" s="201">
        <v>15223</v>
      </c>
      <c r="P300" s="202">
        <f t="shared" si="46"/>
        <v>0.81813296071370989</v>
      </c>
      <c r="Q300" s="202">
        <f t="shared" si="47"/>
        <v>5.8311388187241464E-2</v>
      </c>
      <c r="R300" s="202">
        <f t="shared" si="48"/>
        <v>9.2425934441305868E-2</v>
      </c>
      <c r="S300" s="204">
        <f t="shared" si="49"/>
        <v>2.6372422182897926E-2</v>
      </c>
    </row>
    <row r="301" spans="1:19" ht="15" thickTop="1" thickBot="1" x14ac:dyDescent="0.3">
      <c r="A301" s="206" t="s">
        <v>351</v>
      </c>
      <c r="B301" s="206">
        <v>1876</v>
      </c>
      <c r="C301" s="173">
        <v>1721</v>
      </c>
      <c r="D301" s="199">
        <f t="shared" si="40"/>
        <v>0.91737739872068236</v>
      </c>
      <c r="E301" s="173">
        <v>1714</v>
      </c>
      <c r="F301" s="173">
        <v>1505</v>
      </c>
      <c r="G301" s="199">
        <f t="shared" si="41"/>
        <v>0.87806301050175029</v>
      </c>
      <c r="H301" s="199">
        <f t="shared" si="42"/>
        <v>9.4515752625437655E-2</v>
      </c>
      <c r="I301" s="199">
        <f t="shared" si="43"/>
        <v>0.1435215946843853</v>
      </c>
      <c r="J301" s="199">
        <f t="shared" si="44"/>
        <v>3.9314388218932073E-2</v>
      </c>
      <c r="K301" s="173">
        <v>19692</v>
      </c>
      <c r="L301" s="173">
        <v>16630</v>
      </c>
      <c r="M301" s="199">
        <f t="shared" si="45"/>
        <v>0.84450538289660781</v>
      </c>
      <c r="N301" s="173">
        <v>18607</v>
      </c>
      <c r="O301" s="173">
        <v>15223</v>
      </c>
      <c r="P301" s="199">
        <f t="shared" si="46"/>
        <v>0.81813296071370989</v>
      </c>
      <c r="Q301" s="199">
        <f t="shared" si="47"/>
        <v>5.8311388187241464E-2</v>
      </c>
      <c r="R301" s="199">
        <f t="shared" si="48"/>
        <v>9.2425934441305868E-2</v>
      </c>
      <c r="S301" s="199">
        <f t="shared" si="49"/>
        <v>2.6372422182897926E-2</v>
      </c>
    </row>
    <row r="302" spans="1:19" ht="16.5" thickTop="1" thickBot="1" x14ac:dyDescent="0.3">
      <c r="A302" s="200" t="s">
        <v>272</v>
      </c>
      <c r="B302" s="280">
        <v>1824</v>
      </c>
      <c r="C302" s="201">
        <v>1589</v>
      </c>
      <c r="D302" s="202">
        <f t="shared" si="40"/>
        <v>0.87116228070175439</v>
      </c>
      <c r="E302" s="203">
        <v>1154</v>
      </c>
      <c r="F302" s="201">
        <v>1041</v>
      </c>
      <c r="G302" s="202">
        <f t="shared" si="41"/>
        <v>0.90207972270363956</v>
      </c>
      <c r="H302" s="202">
        <f t="shared" si="42"/>
        <v>0.58058925476603118</v>
      </c>
      <c r="I302" s="202">
        <f t="shared" si="43"/>
        <v>0.52641690682036502</v>
      </c>
      <c r="J302" s="204">
        <f t="shared" si="44"/>
        <v>-3.0917442001885176E-2</v>
      </c>
      <c r="K302" s="205">
        <v>19281</v>
      </c>
      <c r="L302" s="201">
        <v>17082</v>
      </c>
      <c r="M302" s="202">
        <f t="shared" si="45"/>
        <v>0.88594989886416675</v>
      </c>
      <c r="N302" s="203">
        <v>13602</v>
      </c>
      <c r="O302" s="201">
        <v>11437</v>
      </c>
      <c r="P302" s="202">
        <f t="shared" si="46"/>
        <v>0.84083223055433021</v>
      </c>
      <c r="Q302" s="202">
        <f t="shared" si="47"/>
        <v>0.41751213056903391</v>
      </c>
      <c r="R302" s="202">
        <f t="shared" si="48"/>
        <v>0.49357348955145586</v>
      </c>
      <c r="S302" s="204">
        <f t="shared" si="49"/>
        <v>4.5117668309836545E-2</v>
      </c>
    </row>
    <row r="303" spans="1:19" ht="15" thickTop="1" thickBot="1" x14ac:dyDescent="0.3">
      <c r="A303" s="206" t="s">
        <v>351</v>
      </c>
      <c r="B303" s="206">
        <v>1824</v>
      </c>
      <c r="C303" s="173">
        <v>1589</v>
      </c>
      <c r="D303" s="199">
        <f t="shared" si="40"/>
        <v>0.87116228070175439</v>
      </c>
      <c r="E303" s="173">
        <v>1154</v>
      </c>
      <c r="F303" s="173">
        <v>1041</v>
      </c>
      <c r="G303" s="199">
        <f t="shared" si="41"/>
        <v>0.90207972270363956</v>
      </c>
      <c r="H303" s="199">
        <f t="shared" si="42"/>
        <v>0.58058925476603118</v>
      </c>
      <c r="I303" s="199">
        <f t="shared" si="43"/>
        <v>0.52641690682036502</v>
      </c>
      <c r="J303" s="199">
        <f t="shared" si="44"/>
        <v>-3.0917442001885176E-2</v>
      </c>
      <c r="K303" s="173">
        <v>19281</v>
      </c>
      <c r="L303" s="173">
        <v>17082</v>
      </c>
      <c r="M303" s="199">
        <f t="shared" si="45"/>
        <v>0.88594989886416675</v>
      </c>
      <c r="N303" s="173">
        <v>13602</v>
      </c>
      <c r="O303" s="173">
        <v>11437</v>
      </c>
      <c r="P303" s="199">
        <f t="shared" si="46"/>
        <v>0.84083223055433021</v>
      </c>
      <c r="Q303" s="199">
        <f t="shared" si="47"/>
        <v>0.41751213056903391</v>
      </c>
      <c r="R303" s="199">
        <f t="shared" si="48"/>
        <v>0.49357348955145586</v>
      </c>
      <c r="S303" s="199">
        <f t="shared" si="49"/>
        <v>4.5117668309836545E-2</v>
      </c>
    </row>
    <row r="304" spans="1:19" ht="16.5" thickTop="1" thickBot="1" x14ac:dyDescent="0.3">
      <c r="A304" s="200" t="s">
        <v>286</v>
      </c>
      <c r="B304" s="280">
        <v>1716</v>
      </c>
      <c r="C304" s="201">
        <v>1176</v>
      </c>
      <c r="D304" s="202">
        <f t="shared" si="40"/>
        <v>0.68531468531468531</v>
      </c>
      <c r="E304" s="203">
        <v>840</v>
      </c>
      <c r="F304" s="201">
        <v>745</v>
      </c>
      <c r="G304" s="202">
        <f t="shared" si="41"/>
        <v>0.88690476190476186</v>
      </c>
      <c r="H304" s="202">
        <f t="shared" si="42"/>
        <v>1.0428571428571427</v>
      </c>
      <c r="I304" s="202">
        <f t="shared" si="43"/>
        <v>0.57852348993288594</v>
      </c>
      <c r="J304" s="204">
        <f t="shared" si="44"/>
        <v>-0.20159007659007655</v>
      </c>
      <c r="K304" s="205">
        <v>17030</v>
      </c>
      <c r="L304" s="201">
        <v>11035</v>
      </c>
      <c r="M304" s="202">
        <f t="shared" si="45"/>
        <v>0.64797416324133883</v>
      </c>
      <c r="N304" s="203">
        <v>840</v>
      </c>
      <c r="O304" s="201">
        <v>745</v>
      </c>
      <c r="P304" s="202">
        <f t="shared" si="46"/>
        <v>0.88690476190476186</v>
      </c>
      <c r="Q304" s="202">
        <f t="shared" si="47"/>
        <v>19.273809523809526</v>
      </c>
      <c r="R304" s="202">
        <f t="shared" si="48"/>
        <v>13.812080536912752</v>
      </c>
      <c r="S304" s="204">
        <f t="shared" si="49"/>
        <v>-0.23893059866342303</v>
      </c>
    </row>
    <row r="305" spans="1:19" ht="15" thickTop="1" thickBot="1" x14ac:dyDescent="0.3">
      <c r="A305" s="206" t="s">
        <v>350</v>
      </c>
      <c r="B305" s="206">
        <v>1716</v>
      </c>
      <c r="C305" s="173">
        <v>1176</v>
      </c>
      <c r="D305" s="199">
        <f t="shared" si="40"/>
        <v>0.68531468531468531</v>
      </c>
      <c r="E305" s="173">
        <v>840</v>
      </c>
      <c r="F305" s="173">
        <v>745</v>
      </c>
      <c r="G305" s="199">
        <f t="shared" si="41"/>
        <v>0.88690476190476186</v>
      </c>
      <c r="H305" s="199">
        <f t="shared" si="42"/>
        <v>1.0428571428571427</v>
      </c>
      <c r="I305" s="199">
        <f t="shared" si="43"/>
        <v>0.57852348993288594</v>
      </c>
      <c r="J305" s="199">
        <f t="shared" si="44"/>
        <v>-0.20159007659007655</v>
      </c>
      <c r="K305" s="173">
        <v>17030</v>
      </c>
      <c r="L305" s="173">
        <v>11035</v>
      </c>
      <c r="M305" s="199">
        <f t="shared" si="45"/>
        <v>0.64797416324133883</v>
      </c>
      <c r="N305" s="173">
        <v>840</v>
      </c>
      <c r="O305" s="173">
        <v>745</v>
      </c>
      <c r="P305" s="199">
        <f t="shared" si="46"/>
        <v>0.88690476190476186</v>
      </c>
      <c r="Q305" s="199">
        <f t="shared" si="47"/>
        <v>19.273809523809526</v>
      </c>
      <c r="R305" s="199">
        <f t="shared" si="48"/>
        <v>13.812080536912752</v>
      </c>
      <c r="S305" s="199">
        <f t="shared" si="49"/>
        <v>-0.23893059866342303</v>
      </c>
    </row>
    <row r="306" spans="1:19" ht="16.5" thickTop="1" thickBot="1" x14ac:dyDescent="0.3">
      <c r="A306" s="200" t="s">
        <v>284</v>
      </c>
      <c r="B306" s="280">
        <v>1529</v>
      </c>
      <c r="C306" s="201">
        <v>1007</v>
      </c>
      <c r="D306" s="202">
        <f t="shared" si="40"/>
        <v>0.65860039241334201</v>
      </c>
      <c r="E306" s="203">
        <v>0</v>
      </c>
      <c r="F306" s="201">
        <v>0</v>
      </c>
      <c r="G306" s="202" t="str">
        <f t="shared" si="41"/>
        <v/>
      </c>
      <c r="H306" s="202" t="str">
        <f t="shared" si="42"/>
        <v/>
      </c>
      <c r="I306" s="202" t="str">
        <f t="shared" si="43"/>
        <v/>
      </c>
      <c r="J306" s="204" t="str">
        <f t="shared" si="44"/>
        <v/>
      </c>
      <c r="K306" s="205">
        <v>7813</v>
      </c>
      <c r="L306" s="201">
        <v>5343</v>
      </c>
      <c r="M306" s="202">
        <f t="shared" si="45"/>
        <v>0.68386023294509146</v>
      </c>
      <c r="N306" s="203">
        <v>0</v>
      </c>
      <c r="O306" s="201">
        <v>0</v>
      </c>
      <c r="P306" s="202" t="str">
        <f t="shared" si="46"/>
        <v/>
      </c>
      <c r="Q306" s="202" t="str">
        <f t="shared" si="47"/>
        <v/>
      </c>
      <c r="R306" s="202" t="str">
        <f t="shared" si="48"/>
        <v/>
      </c>
      <c r="S306" s="204" t="str">
        <f t="shared" si="49"/>
        <v/>
      </c>
    </row>
    <row r="307" spans="1:19" ht="15" thickTop="1" thickBot="1" x14ac:dyDescent="0.3">
      <c r="A307" s="206" t="s">
        <v>350</v>
      </c>
      <c r="B307" s="206">
        <v>1529</v>
      </c>
      <c r="C307" s="173">
        <v>1007</v>
      </c>
      <c r="D307" s="199">
        <f t="shared" si="40"/>
        <v>0.65860039241334201</v>
      </c>
      <c r="E307" s="173">
        <v>0</v>
      </c>
      <c r="F307" s="173">
        <v>0</v>
      </c>
      <c r="G307" s="199" t="str">
        <f t="shared" si="41"/>
        <v/>
      </c>
      <c r="H307" s="199" t="str">
        <f t="shared" si="42"/>
        <v/>
      </c>
      <c r="I307" s="199" t="str">
        <f t="shared" si="43"/>
        <v/>
      </c>
      <c r="J307" s="199" t="str">
        <f t="shared" si="44"/>
        <v/>
      </c>
      <c r="K307" s="173">
        <v>7813</v>
      </c>
      <c r="L307" s="173">
        <v>5343</v>
      </c>
      <c r="M307" s="199">
        <f t="shared" si="45"/>
        <v>0.68386023294509146</v>
      </c>
      <c r="N307" s="173">
        <v>0</v>
      </c>
      <c r="O307" s="173">
        <v>0</v>
      </c>
      <c r="P307" s="199" t="str">
        <f t="shared" si="46"/>
        <v/>
      </c>
      <c r="Q307" s="199" t="str">
        <f t="shared" si="47"/>
        <v/>
      </c>
      <c r="R307" s="199" t="str">
        <f t="shared" si="48"/>
        <v/>
      </c>
      <c r="S307" s="199" t="str">
        <f t="shared" si="49"/>
        <v/>
      </c>
    </row>
    <row r="308" spans="1:19" ht="16.5" thickTop="1" thickBot="1" x14ac:dyDescent="0.3">
      <c r="A308" s="200" t="s">
        <v>287</v>
      </c>
      <c r="B308" s="280">
        <v>1444</v>
      </c>
      <c r="C308" s="201">
        <v>966</v>
      </c>
      <c r="D308" s="202">
        <f t="shared" si="40"/>
        <v>0.66897506925207761</v>
      </c>
      <c r="E308" s="203">
        <v>1350</v>
      </c>
      <c r="F308" s="201">
        <v>947</v>
      </c>
      <c r="G308" s="202">
        <f t="shared" si="41"/>
        <v>0.70148148148148148</v>
      </c>
      <c r="H308" s="202">
        <f t="shared" si="42"/>
        <v>6.9629629629629708E-2</v>
      </c>
      <c r="I308" s="202">
        <f t="shared" si="43"/>
        <v>2.0063357972544882E-2</v>
      </c>
      <c r="J308" s="204">
        <f t="shared" si="44"/>
        <v>-3.2506412229403869E-2</v>
      </c>
      <c r="K308" s="205">
        <v>17672</v>
      </c>
      <c r="L308" s="201">
        <v>12418</v>
      </c>
      <c r="M308" s="202">
        <f t="shared" si="45"/>
        <v>0.70269352648257133</v>
      </c>
      <c r="N308" s="203">
        <v>16548</v>
      </c>
      <c r="O308" s="201">
        <v>11965</v>
      </c>
      <c r="P308" s="202">
        <f t="shared" si="46"/>
        <v>0.72304810248972684</v>
      </c>
      <c r="Q308" s="202">
        <f t="shared" si="47"/>
        <v>6.7923616146966292E-2</v>
      </c>
      <c r="R308" s="202">
        <f t="shared" si="48"/>
        <v>3.78604262432094E-2</v>
      </c>
      <c r="S308" s="204">
        <f t="shared" si="49"/>
        <v>-2.0354576007155512E-2</v>
      </c>
    </row>
    <row r="309" spans="1:19" ht="15" thickTop="1" thickBot="1" x14ac:dyDescent="0.3">
      <c r="A309" s="206" t="s">
        <v>351</v>
      </c>
      <c r="B309" s="206">
        <v>1444</v>
      </c>
      <c r="C309" s="173">
        <v>966</v>
      </c>
      <c r="D309" s="199">
        <f t="shared" si="40"/>
        <v>0.66897506925207761</v>
      </c>
      <c r="E309" s="173">
        <v>1350</v>
      </c>
      <c r="F309" s="173">
        <v>947</v>
      </c>
      <c r="G309" s="199">
        <f t="shared" si="41"/>
        <v>0.70148148148148148</v>
      </c>
      <c r="H309" s="199">
        <f t="shared" si="42"/>
        <v>6.9629629629629708E-2</v>
      </c>
      <c r="I309" s="199">
        <f t="shared" si="43"/>
        <v>2.0063357972544882E-2</v>
      </c>
      <c r="J309" s="199">
        <f t="shared" si="44"/>
        <v>-3.2506412229403869E-2</v>
      </c>
      <c r="K309" s="173">
        <v>17672</v>
      </c>
      <c r="L309" s="173">
        <v>12418</v>
      </c>
      <c r="M309" s="199">
        <f t="shared" si="45"/>
        <v>0.70269352648257133</v>
      </c>
      <c r="N309" s="173">
        <v>16548</v>
      </c>
      <c r="O309" s="173">
        <v>11965</v>
      </c>
      <c r="P309" s="199">
        <f t="shared" si="46"/>
        <v>0.72304810248972684</v>
      </c>
      <c r="Q309" s="199">
        <f t="shared" si="47"/>
        <v>6.7923616146966292E-2</v>
      </c>
      <c r="R309" s="199">
        <f t="shared" si="48"/>
        <v>3.78604262432094E-2</v>
      </c>
      <c r="S309" s="199">
        <f t="shared" si="49"/>
        <v>-2.0354576007155512E-2</v>
      </c>
    </row>
    <row r="310" spans="1:19" ht="16.5" thickTop="1" thickBot="1" x14ac:dyDescent="0.3">
      <c r="A310" s="200" t="s">
        <v>292</v>
      </c>
      <c r="B310" s="280">
        <v>1353</v>
      </c>
      <c r="C310" s="201">
        <v>1203</v>
      </c>
      <c r="D310" s="202">
        <f t="shared" si="40"/>
        <v>0.88913525498891355</v>
      </c>
      <c r="E310" s="203">
        <v>1634</v>
      </c>
      <c r="F310" s="201">
        <v>1374</v>
      </c>
      <c r="G310" s="202">
        <f t="shared" si="41"/>
        <v>0.84088127294981641</v>
      </c>
      <c r="H310" s="202">
        <f t="shared" si="42"/>
        <v>-0.17197062423500609</v>
      </c>
      <c r="I310" s="202">
        <f t="shared" si="43"/>
        <v>-0.12445414847161573</v>
      </c>
      <c r="J310" s="204">
        <f t="shared" si="44"/>
        <v>4.8253982039097143E-2</v>
      </c>
      <c r="K310" s="205">
        <v>17610</v>
      </c>
      <c r="L310" s="201">
        <v>13472</v>
      </c>
      <c r="M310" s="202">
        <f t="shared" si="45"/>
        <v>0.76501987507098235</v>
      </c>
      <c r="N310" s="203">
        <v>19183</v>
      </c>
      <c r="O310" s="201">
        <v>14658</v>
      </c>
      <c r="P310" s="202">
        <f t="shared" si="46"/>
        <v>0.76411405932335918</v>
      </c>
      <c r="Q310" s="202">
        <f t="shared" si="47"/>
        <v>-8.1999687223062057E-2</v>
      </c>
      <c r="R310" s="202">
        <f t="shared" si="48"/>
        <v>-8.0911447673625347E-2</v>
      </c>
      <c r="S310" s="204">
        <f t="shared" si="49"/>
        <v>9.0581574762316208E-4</v>
      </c>
    </row>
    <row r="311" spans="1:19" ht="14.25" thickTop="1" x14ac:dyDescent="0.25">
      <c r="A311" s="206" t="s">
        <v>351</v>
      </c>
      <c r="B311" s="206">
        <v>1353</v>
      </c>
      <c r="C311" s="173">
        <v>1203</v>
      </c>
      <c r="D311" s="199">
        <f t="shared" si="40"/>
        <v>0.88913525498891355</v>
      </c>
      <c r="E311" s="173">
        <v>1577</v>
      </c>
      <c r="F311" s="173">
        <v>1345</v>
      </c>
      <c r="G311" s="199">
        <f t="shared" si="41"/>
        <v>0.8528852251109702</v>
      </c>
      <c r="H311" s="199">
        <f t="shared" si="42"/>
        <v>-0.14204185161699434</v>
      </c>
      <c r="I311" s="199">
        <f t="shared" si="43"/>
        <v>-0.10557620817843871</v>
      </c>
      <c r="J311" s="199">
        <f t="shared" si="44"/>
        <v>3.6250029877943346E-2</v>
      </c>
      <c r="K311" s="173">
        <v>17527</v>
      </c>
      <c r="L311" s="173">
        <v>13436</v>
      </c>
      <c r="M311" s="199">
        <f t="shared" si="45"/>
        <v>0.76658869173275512</v>
      </c>
      <c r="N311" s="173">
        <v>19031</v>
      </c>
      <c r="O311" s="173">
        <v>14598</v>
      </c>
      <c r="P311" s="199">
        <f t="shared" si="46"/>
        <v>0.76706426356996482</v>
      </c>
      <c r="Q311" s="199">
        <f t="shared" si="47"/>
        <v>-7.9028952761284188E-2</v>
      </c>
      <c r="R311" s="199">
        <f t="shared" si="48"/>
        <v>-7.959994519797231E-2</v>
      </c>
      <c r="S311" s="199">
        <f t="shared" si="49"/>
        <v>-4.7557183720969842E-4</v>
      </c>
    </row>
    <row r="312" spans="1:19" x14ac:dyDescent="0.25">
      <c r="A312" s="206" t="s">
        <v>353</v>
      </c>
      <c r="B312" s="206">
        <v>0</v>
      </c>
      <c r="C312" s="173">
        <v>0</v>
      </c>
      <c r="D312" s="199" t="str">
        <f t="shared" si="40"/>
        <v/>
      </c>
      <c r="E312" s="173">
        <v>57</v>
      </c>
      <c r="F312" s="173">
        <v>29</v>
      </c>
      <c r="G312" s="199">
        <f t="shared" si="41"/>
        <v>0.50877192982456143</v>
      </c>
      <c r="H312" s="199">
        <f t="shared" si="42"/>
        <v>-1</v>
      </c>
      <c r="I312" s="199">
        <f t="shared" si="43"/>
        <v>-1</v>
      </c>
      <c r="J312" s="199" t="str">
        <f t="shared" si="44"/>
        <v/>
      </c>
      <c r="K312" s="173">
        <v>76</v>
      </c>
      <c r="L312" s="173">
        <v>29</v>
      </c>
      <c r="M312" s="199">
        <f t="shared" si="45"/>
        <v>0.38157894736842107</v>
      </c>
      <c r="N312" s="173">
        <v>152</v>
      </c>
      <c r="O312" s="173">
        <v>60</v>
      </c>
      <c r="P312" s="199">
        <f t="shared" si="46"/>
        <v>0.39473684210526316</v>
      </c>
      <c r="Q312" s="199">
        <f t="shared" si="47"/>
        <v>-0.5</v>
      </c>
      <c r="R312" s="199">
        <f t="shared" si="48"/>
        <v>-0.51666666666666661</v>
      </c>
      <c r="S312" s="199">
        <f t="shared" si="49"/>
        <v>-1.3157894736842091E-2</v>
      </c>
    </row>
    <row r="313" spans="1:19" ht="14.25" thickBot="1" x14ac:dyDescent="0.3">
      <c r="A313" s="206" t="s">
        <v>352</v>
      </c>
      <c r="B313" s="206">
        <v>0</v>
      </c>
      <c r="C313" s="173">
        <v>0</v>
      </c>
      <c r="D313" s="199" t="str">
        <f t="shared" si="40"/>
        <v/>
      </c>
      <c r="E313" s="173">
        <v>0</v>
      </c>
      <c r="F313" s="173">
        <v>0</v>
      </c>
      <c r="G313" s="199" t="str">
        <f t="shared" si="41"/>
        <v/>
      </c>
      <c r="H313" s="199" t="str">
        <f t="shared" si="42"/>
        <v/>
      </c>
      <c r="I313" s="199" t="str">
        <f t="shared" si="43"/>
        <v/>
      </c>
      <c r="J313" s="199" t="str">
        <f t="shared" si="44"/>
        <v/>
      </c>
      <c r="K313" s="173">
        <v>7</v>
      </c>
      <c r="L313" s="173">
        <v>7</v>
      </c>
      <c r="M313" s="199">
        <f t="shared" si="45"/>
        <v>1</v>
      </c>
      <c r="N313" s="173">
        <v>0</v>
      </c>
      <c r="O313" s="173">
        <v>0</v>
      </c>
      <c r="P313" s="199" t="str">
        <f t="shared" si="46"/>
        <v/>
      </c>
      <c r="Q313" s="199" t="str">
        <f t="shared" si="47"/>
        <v/>
      </c>
      <c r="R313" s="199" t="str">
        <f t="shared" si="48"/>
        <v/>
      </c>
      <c r="S313" s="199" t="str">
        <f t="shared" si="49"/>
        <v/>
      </c>
    </row>
    <row r="314" spans="1:19" ht="16.5" thickTop="1" thickBot="1" x14ac:dyDescent="0.3">
      <c r="A314" s="200" t="s">
        <v>288</v>
      </c>
      <c r="B314" s="280">
        <v>1311</v>
      </c>
      <c r="C314" s="201">
        <v>1131</v>
      </c>
      <c r="D314" s="202">
        <f t="shared" si="40"/>
        <v>0.86270022883295194</v>
      </c>
      <c r="E314" s="203">
        <v>1343</v>
      </c>
      <c r="F314" s="201">
        <v>1090</v>
      </c>
      <c r="G314" s="202">
        <f t="shared" si="41"/>
        <v>0.81161578555472824</v>
      </c>
      <c r="H314" s="202">
        <f t="shared" si="42"/>
        <v>-2.3827252419955314E-2</v>
      </c>
      <c r="I314" s="202">
        <f t="shared" si="43"/>
        <v>3.7614678899082543E-2</v>
      </c>
      <c r="J314" s="204">
        <f t="shared" si="44"/>
        <v>5.1084443278223701E-2</v>
      </c>
      <c r="K314" s="205">
        <v>14264</v>
      </c>
      <c r="L314" s="201">
        <v>10733</v>
      </c>
      <c r="M314" s="202">
        <f t="shared" si="45"/>
        <v>0.75245372966909707</v>
      </c>
      <c r="N314" s="203">
        <v>14519</v>
      </c>
      <c r="O314" s="201">
        <v>10611</v>
      </c>
      <c r="P314" s="202">
        <f t="shared" si="46"/>
        <v>0.73083545698739583</v>
      </c>
      <c r="Q314" s="202">
        <f t="shared" si="47"/>
        <v>-1.7563193057373083E-2</v>
      </c>
      <c r="R314" s="202">
        <f t="shared" si="48"/>
        <v>1.1497502591650166E-2</v>
      </c>
      <c r="S314" s="204">
        <f t="shared" si="49"/>
        <v>2.1618272681701245E-2</v>
      </c>
    </row>
    <row r="315" spans="1:19" ht="14.25" thickTop="1" x14ac:dyDescent="0.25">
      <c r="A315" s="206" t="s">
        <v>351</v>
      </c>
      <c r="B315" s="206">
        <v>1268</v>
      </c>
      <c r="C315" s="173">
        <v>1091</v>
      </c>
      <c r="D315" s="199">
        <f t="shared" si="40"/>
        <v>0.86041009463722395</v>
      </c>
      <c r="E315" s="173">
        <v>1039</v>
      </c>
      <c r="F315" s="173">
        <v>928</v>
      </c>
      <c r="G315" s="199">
        <f t="shared" si="41"/>
        <v>0.89316650625601535</v>
      </c>
      <c r="H315" s="199">
        <f t="shared" si="42"/>
        <v>0.22040423484119342</v>
      </c>
      <c r="I315" s="199">
        <f t="shared" si="43"/>
        <v>0.1756465517241379</v>
      </c>
      <c r="J315" s="199">
        <f t="shared" si="44"/>
        <v>-3.2756411618791392E-2</v>
      </c>
      <c r="K315" s="173">
        <v>13281</v>
      </c>
      <c r="L315" s="173">
        <v>10320</v>
      </c>
      <c r="M315" s="199">
        <f t="shared" si="45"/>
        <v>0.77704992093968828</v>
      </c>
      <c r="N315" s="173">
        <v>12277</v>
      </c>
      <c r="O315" s="173">
        <v>9540</v>
      </c>
      <c r="P315" s="199">
        <f t="shared" si="46"/>
        <v>0.7770628003583937</v>
      </c>
      <c r="Q315" s="199">
        <f t="shared" si="47"/>
        <v>8.1778936222204113E-2</v>
      </c>
      <c r="R315" s="199">
        <f t="shared" si="48"/>
        <v>8.1761006289308158E-2</v>
      </c>
      <c r="S315" s="199">
        <f t="shared" si="49"/>
        <v>-1.2879418705424861E-5</v>
      </c>
    </row>
    <row r="316" spans="1:19" x14ac:dyDescent="0.25">
      <c r="A316" s="206" t="s">
        <v>352</v>
      </c>
      <c r="B316" s="206">
        <v>43</v>
      </c>
      <c r="C316" s="173">
        <v>40</v>
      </c>
      <c r="D316" s="199">
        <f t="shared" si="40"/>
        <v>0.93023255813953487</v>
      </c>
      <c r="E316" s="173">
        <v>171</v>
      </c>
      <c r="F316" s="173">
        <v>90</v>
      </c>
      <c r="G316" s="199">
        <f t="shared" si="41"/>
        <v>0.52631578947368418</v>
      </c>
      <c r="H316" s="199">
        <f t="shared" si="42"/>
        <v>-0.74853801169590639</v>
      </c>
      <c r="I316" s="199">
        <f t="shared" si="43"/>
        <v>-0.55555555555555558</v>
      </c>
      <c r="J316" s="199">
        <f t="shared" si="44"/>
        <v>0.40391676866585069</v>
      </c>
      <c r="K316" s="173">
        <v>793</v>
      </c>
      <c r="L316" s="173">
        <v>297</v>
      </c>
      <c r="M316" s="199">
        <f t="shared" si="45"/>
        <v>0.37452711223203028</v>
      </c>
      <c r="N316" s="173">
        <v>1577</v>
      </c>
      <c r="O316" s="173">
        <v>744</v>
      </c>
      <c r="P316" s="199">
        <f t="shared" si="46"/>
        <v>0.47178186429930247</v>
      </c>
      <c r="Q316" s="199">
        <f t="shared" si="47"/>
        <v>-0.49714648065947997</v>
      </c>
      <c r="R316" s="199">
        <f t="shared" si="48"/>
        <v>-0.60080645161290325</v>
      </c>
      <c r="S316" s="199">
        <f t="shared" si="49"/>
        <v>-9.7254752067272188E-2</v>
      </c>
    </row>
    <row r="317" spans="1:19" ht="14.25" thickBot="1" x14ac:dyDescent="0.3">
      <c r="A317" s="206" t="s">
        <v>353</v>
      </c>
      <c r="B317" s="206">
        <v>0</v>
      </c>
      <c r="C317" s="173">
        <v>0</v>
      </c>
      <c r="D317" s="199" t="str">
        <f t="shared" si="40"/>
        <v/>
      </c>
      <c r="E317" s="173">
        <v>133</v>
      </c>
      <c r="F317" s="173">
        <v>72</v>
      </c>
      <c r="G317" s="199">
        <f t="shared" si="41"/>
        <v>0.54135338345864659</v>
      </c>
      <c r="H317" s="199">
        <f t="shared" si="42"/>
        <v>-1</v>
      </c>
      <c r="I317" s="199">
        <f t="shared" si="43"/>
        <v>-1</v>
      </c>
      <c r="J317" s="199" t="str">
        <f t="shared" si="44"/>
        <v/>
      </c>
      <c r="K317" s="173">
        <v>190</v>
      </c>
      <c r="L317" s="173">
        <v>116</v>
      </c>
      <c r="M317" s="199">
        <f t="shared" si="45"/>
        <v>0.61052631578947369</v>
      </c>
      <c r="N317" s="173">
        <v>665</v>
      </c>
      <c r="O317" s="173">
        <v>327</v>
      </c>
      <c r="P317" s="199">
        <f t="shared" si="46"/>
        <v>0.49172932330827068</v>
      </c>
      <c r="Q317" s="199">
        <f t="shared" si="47"/>
        <v>-0.7142857142857143</v>
      </c>
      <c r="R317" s="199">
        <f t="shared" si="48"/>
        <v>-0.64525993883792054</v>
      </c>
      <c r="S317" s="199">
        <f t="shared" si="49"/>
        <v>0.11879699248120301</v>
      </c>
    </row>
    <row r="318" spans="1:19" ht="16.5" thickTop="1" thickBot="1" x14ac:dyDescent="0.3">
      <c r="A318" s="200" t="s">
        <v>290</v>
      </c>
      <c r="B318" s="280">
        <v>1248</v>
      </c>
      <c r="C318" s="201">
        <v>1109</v>
      </c>
      <c r="D318" s="202">
        <f t="shared" si="40"/>
        <v>0.88862179487179482</v>
      </c>
      <c r="E318" s="203">
        <v>1250</v>
      </c>
      <c r="F318" s="201">
        <v>1116</v>
      </c>
      <c r="G318" s="202">
        <f t="shared" si="41"/>
        <v>0.89280000000000004</v>
      </c>
      <c r="H318" s="202">
        <f t="shared" si="42"/>
        <v>-1.6000000000000458E-3</v>
      </c>
      <c r="I318" s="202">
        <f t="shared" si="43"/>
        <v>-6.2724014336917877E-3</v>
      </c>
      <c r="J318" s="204">
        <f t="shared" si="44"/>
        <v>-4.1782051282052146E-3</v>
      </c>
      <c r="K318" s="205">
        <v>13460</v>
      </c>
      <c r="L318" s="201">
        <v>12103</v>
      </c>
      <c r="M318" s="202">
        <f t="shared" si="45"/>
        <v>0.89918276374442796</v>
      </c>
      <c r="N318" s="203">
        <v>13884</v>
      </c>
      <c r="O318" s="201">
        <v>11780</v>
      </c>
      <c r="P318" s="202">
        <f t="shared" si="46"/>
        <v>0.84845865744742144</v>
      </c>
      <c r="Q318" s="202">
        <f t="shared" si="47"/>
        <v>-3.0538749639873242E-2</v>
      </c>
      <c r="R318" s="202">
        <f t="shared" si="48"/>
        <v>2.7419354838709609E-2</v>
      </c>
      <c r="S318" s="204">
        <f t="shared" si="49"/>
        <v>5.0724106297006522E-2</v>
      </c>
    </row>
    <row r="319" spans="1:19" ht="15" thickTop="1" thickBot="1" x14ac:dyDescent="0.3">
      <c r="A319" s="206" t="s">
        <v>351</v>
      </c>
      <c r="B319" s="206">
        <v>1248</v>
      </c>
      <c r="C319" s="173">
        <v>1109</v>
      </c>
      <c r="D319" s="199">
        <f t="shared" si="40"/>
        <v>0.88862179487179482</v>
      </c>
      <c r="E319" s="173">
        <v>1250</v>
      </c>
      <c r="F319" s="173">
        <v>1116</v>
      </c>
      <c r="G319" s="199">
        <f t="shared" si="41"/>
        <v>0.89280000000000004</v>
      </c>
      <c r="H319" s="199">
        <f t="shared" si="42"/>
        <v>-1.6000000000000458E-3</v>
      </c>
      <c r="I319" s="199">
        <f t="shared" si="43"/>
        <v>-6.2724014336917877E-3</v>
      </c>
      <c r="J319" s="199">
        <f t="shared" si="44"/>
        <v>-4.1782051282052146E-3</v>
      </c>
      <c r="K319" s="173">
        <v>13460</v>
      </c>
      <c r="L319" s="173">
        <v>12103</v>
      </c>
      <c r="M319" s="199">
        <f t="shared" si="45"/>
        <v>0.89918276374442796</v>
      </c>
      <c r="N319" s="173">
        <v>13884</v>
      </c>
      <c r="O319" s="173">
        <v>11780</v>
      </c>
      <c r="P319" s="199">
        <f t="shared" si="46"/>
        <v>0.84845865744742144</v>
      </c>
      <c r="Q319" s="199">
        <f t="shared" si="47"/>
        <v>-3.0538749639873242E-2</v>
      </c>
      <c r="R319" s="199">
        <f t="shared" si="48"/>
        <v>2.7419354838709609E-2</v>
      </c>
      <c r="S319" s="199">
        <f t="shared" si="49"/>
        <v>5.0724106297006522E-2</v>
      </c>
    </row>
    <row r="320" spans="1:19" ht="16.5" thickTop="1" thickBot="1" x14ac:dyDescent="0.3">
      <c r="A320" s="200" t="s">
        <v>291</v>
      </c>
      <c r="B320" s="280">
        <v>1248</v>
      </c>
      <c r="C320" s="201">
        <v>1023</v>
      </c>
      <c r="D320" s="202">
        <f t="shared" si="40"/>
        <v>0.81971153846153844</v>
      </c>
      <c r="E320" s="203">
        <v>1250</v>
      </c>
      <c r="F320" s="201">
        <v>1106</v>
      </c>
      <c r="G320" s="202">
        <f t="shared" si="41"/>
        <v>0.88480000000000003</v>
      </c>
      <c r="H320" s="202">
        <f t="shared" si="42"/>
        <v>-1.6000000000000458E-3</v>
      </c>
      <c r="I320" s="202">
        <f t="shared" si="43"/>
        <v>-7.5045207956600413E-2</v>
      </c>
      <c r="J320" s="204">
        <f t="shared" si="44"/>
        <v>-6.5088461538461595E-2</v>
      </c>
      <c r="K320" s="205">
        <v>13556</v>
      </c>
      <c r="L320" s="201">
        <v>11178</v>
      </c>
      <c r="M320" s="202">
        <f t="shared" si="45"/>
        <v>0.82457952198288575</v>
      </c>
      <c r="N320" s="203">
        <v>12437</v>
      </c>
      <c r="O320" s="201">
        <v>9948</v>
      </c>
      <c r="P320" s="202">
        <f t="shared" si="46"/>
        <v>0.79987135161212508</v>
      </c>
      <c r="Q320" s="202">
        <f t="shared" si="47"/>
        <v>8.9973466270000912E-2</v>
      </c>
      <c r="R320" s="202">
        <f t="shared" si="48"/>
        <v>0.12364294330518688</v>
      </c>
      <c r="S320" s="204">
        <f t="shared" si="49"/>
        <v>2.4708170370760674E-2</v>
      </c>
    </row>
    <row r="321" spans="1:19" ht="15" thickTop="1" thickBot="1" x14ac:dyDescent="0.3">
      <c r="A321" s="206" t="s">
        <v>351</v>
      </c>
      <c r="B321" s="206">
        <v>1248</v>
      </c>
      <c r="C321" s="173">
        <v>1023</v>
      </c>
      <c r="D321" s="199">
        <f t="shared" si="40"/>
        <v>0.81971153846153844</v>
      </c>
      <c r="E321" s="173">
        <v>1250</v>
      </c>
      <c r="F321" s="173">
        <v>1106</v>
      </c>
      <c r="G321" s="199">
        <f t="shared" si="41"/>
        <v>0.88480000000000003</v>
      </c>
      <c r="H321" s="199">
        <f t="shared" si="42"/>
        <v>-1.6000000000000458E-3</v>
      </c>
      <c r="I321" s="199">
        <f t="shared" si="43"/>
        <v>-7.5045207956600413E-2</v>
      </c>
      <c r="J321" s="199">
        <f t="shared" si="44"/>
        <v>-6.5088461538461595E-2</v>
      </c>
      <c r="K321" s="173">
        <v>13556</v>
      </c>
      <c r="L321" s="173">
        <v>11178</v>
      </c>
      <c r="M321" s="199">
        <f t="shared" si="45"/>
        <v>0.82457952198288575</v>
      </c>
      <c r="N321" s="173">
        <v>12437</v>
      </c>
      <c r="O321" s="173">
        <v>9948</v>
      </c>
      <c r="P321" s="199">
        <f t="shared" si="46"/>
        <v>0.79987135161212508</v>
      </c>
      <c r="Q321" s="199">
        <f t="shared" si="47"/>
        <v>8.9973466270000912E-2</v>
      </c>
      <c r="R321" s="199">
        <f t="shared" si="48"/>
        <v>0.12364294330518688</v>
      </c>
      <c r="S321" s="199">
        <f t="shared" si="49"/>
        <v>2.4708170370760674E-2</v>
      </c>
    </row>
    <row r="322" spans="1:19" ht="16.5" thickTop="1" thickBot="1" x14ac:dyDescent="0.3">
      <c r="A322" s="200" t="s">
        <v>297</v>
      </c>
      <c r="B322" s="280">
        <v>1230</v>
      </c>
      <c r="C322" s="201">
        <v>793</v>
      </c>
      <c r="D322" s="202">
        <f t="shared" si="40"/>
        <v>0.6447154471544716</v>
      </c>
      <c r="E322" s="203">
        <v>2254</v>
      </c>
      <c r="F322" s="201">
        <v>1020</v>
      </c>
      <c r="G322" s="202">
        <f t="shared" si="41"/>
        <v>0.4525288376220053</v>
      </c>
      <c r="H322" s="202">
        <f t="shared" si="42"/>
        <v>-0.45430346051464066</v>
      </c>
      <c r="I322" s="202">
        <f t="shared" si="43"/>
        <v>-0.22254901960784312</v>
      </c>
      <c r="J322" s="204">
        <f t="shared" si="44"/>
        <v>0.1921866095324663</v>
      </c>
      <c r="K322" s="205">
        <v>15546</v>
      </c>
      <c r="L322" s="201">
        <v>10130</v>
      </c>
      <c r="M322" s="202">
        <f t="shared" si="45"/>
        <v>0.65161456323169942</v>
      </c>
      <c r="N322" s="203">
        <v>16880</v>
      </c>
      <c r="O322" s="201">
        <v>9913</v>
      </c>
      <c r="P322" s="202">
        <f t="shared" si="46"/>
        <v>0.58726303317535544</v>
      </c>
      <c r="Q322" s="202">
        <f t="shared" si="47"/>
        <v>-7.9028436018957371E-2</v>
      </c>
      <c r="R322" s="202">
        <f t="shared" si="48"/>
        <v>2.1890446887924853E-2</v>
      </c>
      <c r="S322" s="204">
        <f t="shared" si="49"/>
        <v>6.4351530056343975E-2</v>
      </c>
    </row>
    <row r="323" spans="1:19" ht="14.25" thickTop="1" x14ac:dyDescent="0.25">
      <c r="A323" s="206" t="s">
        <v>350</v>
      </c>
      <c r="B323" s="206">
        <v>1230</v>
      </c>
      <c r="C323" s="173">
        <v>793</v>
      </c>
      <c r="D323" s="199">
        <f t="shared" si="40"/>
        <v>0.6447154471544716</v>
      </c>
      <c r="E323" s="173">
        <v>2254</v>
      </c>
      <c r="F323" s="173">
        <v>1020</v>
      </c>
      <c r="G323" s="199">
        <f t="shared" si="41"/>
        <v>0.4525288376220053</v>
      </c>
      <c r="H323" s="199">
        <f t="shared" si="42"/>
        <v>-0.45430346051464066</v>
      </c>
      <c r="I323" s="199">
        <f t="shared" si="43"/>
        <v>-0.22254901960784312</v>
      </c>
      <c r="J323" s="199">
        <f t="shared" si="44"/>
        <v>0.1921866095324663</v>
      </c>
      <c r="K323" s="173">
        <v>15372</v>
      </c>
      <c r="L323" s="173">
        <v>10013</v>
      </c>
      <c r="M323" s="199">
        <f t="shared" si="45"/>
        <v>0.65137913088732757</v>
      </c>
      <c r="N323" s="173">
        <v>16880</v>
      </c>
      <c r="O323" s="173">
        <v>9913</v>
      </c>
      <c r="P323" s="199">
        <f t="shared" si="46"/>
        <v>0.58726303317535544</v>
      </c>
      <c r="Q323" s="199">
        <f t="shared" si="47"/>
        <v>-8.9336492890995212E-2</v>
      </c>
      <c r="R323" s="199">
        <f t="shared" si="48"/>
        <v>1.0087763542822481E-2</v>
      </c>
      <c r="S323" s="199">
        <f t="shared" si="49"/>
        <v>6.4116097711972131E-2</v>
      </c>
    </row>
    <row r="324" spans="1:19" ht="14.25" thickBot="1" x14ac:dyDescent="0.3">
      <c r="A324" s="206" t="s">
        <v>103</v>
      </c>
      <c r="B324" s="206">
        <v>0</v>
      </c>
      <c r="C324" s="173">
        <v>0</v>
      </c>
      <c r="D324" s="199" t="str">
        <f t="shared" si="40"/>
        <v/>
      </c>
      <c r="E324" s="173">
        <v>0</v>
      </c>
      <c r="F324" s="173">
        <v>0</v>
      </c>
      <c r="G324" s="199" t="str">
        <f t="shared" si="41"/>
        <v/>
      </c>
      <c r="H324" s="199" t="str">
        <f t="shared" si="42"/>
        <v/>
      </c>
      <c r="I324" s="199" t="str">
        <f t="shared" si="43"/>
        <v/>
      </c>
      <c r="J324" s="199" t="str">
        <f t="shared" si="44"/>
        <v/>
      </c>
      <c r="K324" s="173">
        <v>174</v>
      </c>
      <c r="L324" s="173">
        <v>117</v>
      </c>
      <c r="M324" s="199">
        <f t="shared" si="45"/>
        <v>0.67241379310344829</v>
      </c>
      <c r="N324" s="173">
        <v>0</v>
      </c>
      <c r="O324" s="173">
        <v>0</v>
      </c>
      <c r="P324" s="199" t="str">
        <f t="shared" si="46"/>
        <v/>
      </c>
      <c r="Q324" s="199" t="str">
        <f t="shared" si="47"/>
        <v/>
      </c>
      <c r="R324" s="199" t="str">
        <f t="shared" si="48"/>
        <v/>
      </c>
      <c r="S324" s="199" t="str">
        <f t="shared" si="49"/>
        <v/>
      </c>
    </row>
    <row r="325" spans="1:19" ht="16.5" thickTop="1" thickBot="1" x14ac:dyDescent="0.3">
      <c r="A325" s="200" t="s">
        <v>296</v>
      </c>
      <c r="B325" s="280">
        <v>1206</v>
      </c>
      <c r="C325" s="201">
        <v>906</v>
      </c>
      <c r="D325" s="202">
        <f t="shared" si="40"/>
        <v>0.75124378109452739</v>
      </c>
      <c r="E325" s="203">
        <v>1212</v>
      </c>
      <c r="F325" s="201">
        <v>1004</v>
      </c>
      <c r="G325" s="202">
        <f t="shared" si="41"/>
        <v>0.82838283828382842</v>
      </c>
      <c r="H325" s="202">
        <f t="shared" si="42"/>
        <v>-4.9504950495049549E-3</v>
      </c>
      <c r="I325" s="202">
        <f t="shared" si="43"/>
        <v>-9.7609561752988072E-2</v>
      </c>
      <c r="J325" s="204">
        <f t="shared" si="44"/>
        <v>-7.713905718930103E-2</v>
      </c>
      <c r="K325" s="205">
        <v>12737</v>
      </c>
      <c r="L325" s="201">
        <v>10047</v>
      </c>
      <c r="M325" s="202">
        <f t="shared" si="45"/>
        <v>0.78880427102143358</v>
      </c>
      <c r="N325" s="203">
        <v>12878</v>
      </c>
      <c r="O325" s="201">
        <v>9394</v>
      </c>
      <c r="P325" s="202">
        <f t="shared" si="46"/>
        <v>0.72946109644354717</v>
      </c>
      <c r="Q325" s="202">
        <f t="shared" si="47"/>
        <v>-1.0948905109489093E-2</v>
      </c>
      <c r="R325" s="202">
        <f t="shared" si="48"/>
        <v>6.9512454758356323E-2</v>
      </c>
      <c r="S325" s="204">
        <f t="shared" si="49"/>
        <v>5.9343174577886404E-2</v>
      </c>
    </row>
    <row r="326" spans="1:19" ht="15" thickTop="1" thickBot="1" x14ac:dyDescent="0.3">
      <c r="A326" s="206" t="s">
        <v>351</v>
      </c>
      <c r="B326" s="206">
        <v>1206</v>
      </c>
      <c r="C326" s="173">
        <v>906</v>
      </c>
      <c r="D326" s="199">
        <f t="shared" si="40"/>
        <v>0.75124378109452739</v>
      </c>
      <c r="E326" s="173">
        <v>1212</v>
      </c>
      <c r="F326" s="173">
        <v>1004</v>
      </c>
      <c r="G326" s="199">
        <f t="shared" si="41"/>
        <v>0.82838283828382842</v>
      </c>
      <c r="H326" s="199">
        <f t="shared" si="42"/>
        <v>-4.9504950495049549E-3</v>
      </c>
      <c r="I326" s="199">
        <f t="shared" si="43"/>
        <v>-9.7609561752988072E-2</v>
      </c>
      <c r="J326" s="199">
        <f t="shared" si="44"/>
        <v>-7.713905718930103E-2</v>
      </c>
      <c r="K326" s="173">
        <v>12737</v>
      </c>
      <c r="L326" s="173">
        <v>10047</v>
      </c>
      <c r="M326" s="199">
        <f t="shared" si="45"/>
        <v>0.78880427102143358</v>
      </c>
      <c r="N326" s="173">
        <v>12878</v>
      </c>
      <c r="O326" s="173">
        <v>9394</v>
      </c>
      <c r="P326" s="199">
        <f t="shared" si="46"/>
        <v>0.72946109644354717</v>
      </c>
      <c r="Q326" s="199">
        <f t="shared" si="47"/>
        <v>-1.0948905109489093E-2</v>
      </c>
      <c r="R326" s="199">
        <f t="shared" si="48"/>
        <v>6.9512454758356323E-2</v>
      </c>
      <c r="S326" s="199">
        <f t="shared" si="49"/>
        <v>5.9343174577886404E-2</v>
      </c>
    </row>
    <row r="327" spans="1:19" ht="16.5" thickTop="1" thickBot="1" x14ac:dyDescent="0.3">
      <c r="A327" s="200" t="s">
        <v>294</v>
      </c>
      <c r="B327" s="280">
        <v>1176</v>
      </c>
      <c r="C327" s="201">
        <v>779</v>
      </c>
      <c r="D327" s="202">
        <f t="shared" si="40"/>
        <v>0.6624149659863946</v>
      </c>
      <c r="E327" s="203">
        <v>600</v>
      </c>
      <c r="F327" s="201">
        <v>407</v>
      </c>
      <c r="G327" s="202">
        <f t="shared" si="41"/>
        <v>0.67833333333333334</v>
      </c>
      <c r="H327" s="202">
        <f t="shared" si="42"/>
        <v>0.96</v>
      </c>
      <c r="I327" s="202">
        <f t="shared" si="43"/>
        <v>0.91400491400491402</v>
      </c>
      <c r="J327" s="204">
        <f t="shared" si="44"/>
        <v>-1.5918367346938744E-2</v>
      </c>
      <c r="K327" s="205">
        <v>10944</v>
      </c>
      <c r="L327" s="201">
        <v>7305</v>
      </c>
      <c r="M327" s="202">
        <f t="shared" si="45"/>
        <v>0.66748903508771928</v>
      </c>
      <c r="N327" s="203">
        <v>600</v>
      </c>
      <c r="O327" s="201">
        <v>407</v>
      </c>
      <c r="P327" s="202">
        <f t="shared" si="46"/>
        <v>0.67833333333333334</v>
      </c>
      <c r="Q327" s="202">
        <f t="shared" si="47"/>
        <v>17.239999999999998</v>
      </c>
      <c r="R327" s="202">
        <f t="shared" si="48"/>
        <v>16.948402948402947</v>
      </c>
      <c r="S327" s="204">
        <f t="shared" si="49"/>
        <v>-1.0844298245614059E-2</v>
      </c>
    </row>
    <row r="328" spans="1:19" ht="14.25" thickTop="1" x14ac:dyDescent="0.25">
      <c r="A328" s="206" t="s">
        <v>350</v>
      </c>
      <c r="B328" s="206">
        <v>1176</v>
      </c>
      <c r="C328" s="173">
        <v>779</v>
      </c>
      <c r="D328" s="199">
        <f t="shared" si="40"/>
        <v>0.6624149659863946</v>
      </c>
      <c r="E328" s="173">
        <v>600</v>
      </c>
      <c r="F328" s="173">
        <v>407</v>
      </c>
      <c r="G328" s="199">
        <f t="shared" si="41"/>
        <v>0.67833333333333334</v>
      </c>
      <c r="H328" s="199">
        <f t="shared" si="42"/>
        <v>0.96</v>
      </c>
      <c r="I328" s="199">
        <f t="shared" si="43"/>
        <v>0.91400491400491402</v>
      </c>
      <c r="J328" s="199">
        <f t="shared" si="44"/>
        <v>-1.5918367346938744E-2</v>
      </c>
      <c r="K328" s="173">
        <v>10808</v>
      </c>
      <c r="L328" s="173">
        <v>7209</v>
      </c>
      <c r="M328" s="199">
        <f t="shared" si="45"/>
        <v>0.66700592153960025</v>
      </c>
      <c r="N328" s="173">
        <v>600</v>
      </c>
      <c r="O328" s="173">
        <v>407</v>
      </c>
      <c r="P328" s="199">
        <f t="shared" si="46"/>
        <v>0.67833333333333334</v>
      </c>
      <c r="Q328" s="199">
        <f t="shared" si="47"/>
        <v>17.013333333333332</v>
      </c>
      <c r="R328" s="199">
        <f t="shared" si="48"/>
        <v>16.712530712530711</v>
      </c>
      <c r="S328" s="199">
        <f t="shared" si="49"/>
        <v>-1.1327411793733089E-2</v>
      </c>
    </row>
    <row r="329" spans="1:19" ht="14.25" thickBot="1" x14ac:dyDescent="0.3">
      <c r="A329" s="206" t="s">
        <v>84</v>
      </c>
      <c r="B329" s="206">
        <v>0</v>
      </c>
      <c r="C329" s="173">
        <v>0</v>
      </c>
      <c r="D329" s="199" t="str">
        <f t="shared" ref="D329:D392" si="50">IFERROR(C329/B329,"")</f>
        <v/>
      </c>
      <c r="E329" s="173">
        <v>0</v>
      </c>
      <c r="F329" s="173">
        <v>0</v>
      </c>
      <c r="G329" s="199" t="str">
        <f t="shared" ref="G329:G392" si="51">IFERROR(F329/E329,"")</f>
        <v/>
      </c>
      <c r="H329" s="199" t="str">
        <f t="shared" ref="H329:H392" si="52">IFERROR(B329/E329-1,"")</f>
        <v/>
      </c>
      <c r="I329" s="199" t="str">
        <f t="shared" ref="I329:I392" si="53">IFERROR(C329/F329-1,"")</f>
        <v/>
      </c>
      <c r="J329" s="199" t="str">
        <f t="shared" ref="J329:J392" si="54">IFERROR(D329-G329,"")</f>
        <v/>
      </c>
      <c r="K329" s="173">
        <v>136</v>
      </c>
      <c r="L329" s="173">
        <v>96</v>
      </c>
      <c r="M329" s="199">
        <f t="shared" ref="M329:M392" si="55">IFERROR(L329/K329,"")</f>
        <v>0.70588235294117652</v>
      </c>
      <c r="N329" s="173">
        <v>0</v>
      </c>
      <c r="O329" s="173">
        <v>0</v>
      </c>
      <c r="P329" s="199" t="str">
        <f t="shared" ref="P329:P392" si="56">IFERROR(O329/N329,"")</f>
        <v/>
      </c>
      <c r="Q329" s="199" t="str">
        <f t="shared" ref="Q329:Q392" si="57">IFERROR(K329/N329-1,"")</f>
        <v/>
      </c>
      <c r="R329" s="199" t="str">
        <f t="shared" ref="R329:R392" si="58">IFERROR(L329/O329-1,"")</f>
        <v/>
      </c>
      <c r="S329" s="199" t="str">
        <f t="shared" ref="S329:S392" si="59">IFERROR(M329-P329,"")</f>
        <v/>
      </c>
    </row>
    <row r="330" spans="1:19" ht="16.5" thickTop="1" thickBot="1" x14ac:dyDescent="0.3">
      <c r="A330" s="200" t="s">
        <v>338</v>
      </c>
      <c r="B330" s="280">
        <v>988</v>
      </c>
      <c r="C330" s="201">
        <v>598</v>
      </c>
      <c r="D330" s="202">
        <f t="shared" si="50"/>
        <v>0.60526315789473684</v>
      </c>
      <c r="E330" s="203">
        <v>0</v>
      </c>
      <c r="F330" s="201">
        <v>0</v>
      </c>
      <c r="G330" s="202" t="str">
        <f t="shared" si="51"/>
        <v/>
      </c>
      <c r="H330" s="202" t="str">
        <f t="shared" si="52"/>
        <v/>
      </c>
      <c r="I330" s="202" t="str">
        <f t="shared" si="53"/>
        <v/>
      </c>
      <c r="J330" s="204" t="str">
        <f t="shared" si="54"/>
        <v/>
      </c>
      <c r="K330" s="205">
        <v>3522</v>
      </c>
      <c r="L330" s="201">
        <v>2491</v>
      </c>
      <c r="M330" s="202">
        <f t="shared" si="55"/>
        <v>0.70726859738784786</v>
      </c>
      <c r="N330" s="203">
        <v>76</v>
      </c>
      <c r="O330" s="201">
        <v>0</v>
      </c>
      <c r="P330" s="202">
        <f t="shared" si="56"/>
        <v>0</v>
      </c>
      <c r="Q330" s="202">
        <f t="shared" si="57"/>
        <v>45.342105263157897</v>
      </c>
      <c r="R330" s="202" t="str">
        <f t="shared" si="58"/>
        <v/>
      </c>
      <c r="S330" s="204">
        <f t="shared" si="59"/>
        <v>0.70726859738784786</v>
      </c>
    </row>
    <row r="331" spans="1:19" ht="14.25" thickTop="1" x14ac:dyDescent="0.25">
      <c r="A331" s="206" t="s">
        <v>350</v>
      </c>
      <c r="B331" s="206">
        <v>988</v>
      </c>
      <c r="C331" s="173">
        <v>598</v>
      </c>
      <c r="D331" s="199">
        <f t="shared" si="50"/>
        <v>0.60526315789473684</v>
      </c>
      <c r="E331" s="173">
        <v>0</v>
      </c>
      <c r="F331" s="173">
        <v>0</v>
      </c>
      <c r="G331" s="199" t="str">
        <f t="shared" si="51"/>
        <v/>
      </c>
      <c r="H331" s="199" t="str">
        <f t="shared" si="52"/>
        <v/>
      </c>
      <c r="I331" s="199" t="str">
        <f t="shared" si="53"/>
        <v/>
      </c>
      <c r="J331" s="199" t="str">
        <f t="shared" si="54"/>
        <v/>
      </c>
      <c r="K331" s="173">
        <v>3446</v>
      </c>
      <c r="L331" s="173">
        <v>2453</v>
      </c>
      <c r="M331" s="199">
        <f t="shared" si="55"/>
        <v>0.71183981427742304</v>
      </c>
      <c r="N331" s="173">
        <v>0</v>
      </c>
      <c r="O331" s="173">
        <v>0</v>
      </c>
      <c r="P331" s="199" t="str">
        <f t="shared" si="56"/>
        <v/>
      </c>
      <c r="Q331" s="199" t="str">
        <f t="shared" si="57"/>
        <v/>
      </c>
      <c r="R331" s="199" t="str">
        <f t="shared" si="58"/>
        <v/>
      </c>
      <c r="S331" s="199" t="str">
        <f t="shared" si="59"/>
        <v/>
      </c>
    </row>
    <row r="332" spans="1:19" x14ac:dyDescent="0.25">
      <c r="A332" s="206" t="s">
        <v>353</v>
      </c>
      <c r="B332" s="206">
        <v>0</v>
      </c>
      <c r="C332" s="173">
        <v>0</v>
      </c>
      <c r="D332" s="199" t="str">
        <f t="shared" si="50"/>
        <v/>
      </c>
      <c r="E332" s="173">
        <v>0</v>
      </c>
      <c r="F332" s="173">
        <v>0</v>
      </c>
      <c r="G332" s="199" t="str">
        <f t="shared" si="51"/>
        <v/>
      </c>
      <c r="H332" s="199" t="str">
        <f t="shared" si="52"/>
        <v/>
      </c>
      <c r="I332" s="199" t="str">
        <f t="shared" si="53"/>
        <v/>
      </c>
      <c r="J332" s="199" t="str">
        <f t="shared" si="54"/>
        <v/>
      </c>
      <c r="K332" s="173">
        <v>38</v>
      </c>
      <c r="L332" s="173">
        <v>0</v>
      </c>
      <c r="M332" s="199">
        <f t="shared" si="55"/>
        <v>0</v>
      </c>
      <c r="N332" s="173">
        <v>76</v>
      </c>
      <c r="O332" s="173">
        <v>0</v>
      </c>
      <c r="P332" s="199">
        <f t="shared" si="56"/>
        <v>0</v>
      </c>
      <c r="Q332" s="199">
        <f t="shared" si="57"/>
        <v>-0.5</v>
      </c>
      <c r="R332" s="199" t="str">
        <f t="shared" si="58"/>
        <v/>
      </c>
      <c r="S332" s="199">
        <f t="shared" si="59"/>
        <v>0</v>
      </c>
    </row>
    <row r="333" spans="1:19" ht="14.25" thickBot="1" x14ac:dyDescent="0.3">
      <c r="A333" s="206" t="s">
        <v>352</v>
      </c>
      <c r="B333" s="206">
        <v>0</v>
      </c>
      <c r="C333" s="173">
        <v>0</v>
      </c>
      <c r="D333" s="199" t="str">
        <f t="shared" si="50"/>
        <v/>
      </c>
      <c r="E333" s="173">
        <v>0</v>
      </c>
      <c r="F333" s="173">
        <v>0</v>
      </c>
      <c r="G333" s="199" t="str">
        <f t="shared" si="51"/>
        <v/>
      </c>
      <c r="H333" s="199" t="str">
        <f t="shared" si="52"/>
        <v/>
      </c>
      <c r="I333" s="199" t="str">
        <f t="shared" si="53"/>
        <v/>
      </c>
      <c r="J333" s="199" t="str">
        <f t="shared" si="54"/>
        <v/>
      </c>
      <c r="K333" s="173">
        <v>38</v>
      </c>
      <c r="L333" s="173">
        <v>38</v>
      </c>
      <c r="M333" s="199">
        <f t="shared" si="55"/>
        <v>1</v>
      </c>
      <c r="N333" s="173">
        <v>0</v>
      </c>
      <c r="O333" s="173">
        <v>0</v>
      </c>
      <c r="P333" s="199" t="str">
        <f t="shared" si="56"/>
        <v/>
      </c>
      <c r="Q333" s="199" t="str">
        <f t="shared" si="57"/>
        <v/>
      </c>
      <c r="R333" s="199" t="str">
        <f t="shared" si="58"/>
        <v/>
      </c>
      <c r="S333" s="199" t="str">
        <f t="shared" si="59"/>
        <v/>
      </c>
    </row>
    <row r="334" spans="1:19" ht="16.5" thickTop="1" thickBot="1" x14ac:dyDescent="0.3">
      <c r="A334" s="200" t="s">
        <v>410</v>
      </c>
      <c r="B334" s="280">
        <v>978</v>
      </c>
      <c r="C334" s="201">
        <v>687</v>
      </c>
      <c r="D334" s="202">
        <f t="shared" si="50"/>
        <v>0.7024539877300614</v>
      </c>
      <c r="E334" s="203">
        <v>0</v>
      </c>
      <c r="F334" s="201">
        <v>0</v>
      </c>
      <c r="G334" s="202" t="str">
        <f t="shared" si="51"/>
        <v/>
      </c>
      <c r="H334" s="202" t="str">
        <f t="shared" si="52"/>
        <v/>
      </c>
      <c r="I334" s="202" t="str">
        <f t="shared" si="53"/>
        <v/>
      </c>
      <c r="J334" s="204" t="str">
        <f t="shared" si="54"/>
        <v/>
      </c>
      <c r="K334" s="205">
        <v>978</v>
      </c>
      <c r="L334" s="201">
        <v>687</v>
      </c>
      <c r="M334" s="202">
        <f t="shared" si="55"/>
        <v>0.7024539877300614</v>
      </c>
      <c r="N334" s="203">
        <v>192</v>
      </c>
      <c r="O334" s="201">
        <v>95</v>
      </c>
      <c r="P334" s="202">
        <f t="shared" si="56"/>
        <v>0.49479166666666669</v>
      </c>
      <c r="Q334" s="202">
        <f t="shared" si="57"/>
        <v>4.09375</v>
      </c>
      <c r="R334" s="202">
        <f t="shared" si="58"/>
        <v>6.2315789473684209</v>
      </c>
      <c r="S334" s="204">
        <f t="shared" si="59"/>
        <v>0.20766232106339472</v>
      </c>
    </row>
    <row r="335" spans="1:19" ht="15" thickTop="1" thickBot="1" x14ac:dyDescent="0.3">
      <c r="A335" s="206" t="s">
        <v>351</v>
      </c>
      <c r="B335" s="206">
        <v>978</v>
      </c>
      <c r="C335" s="173">
        <v>687</v>
      </c>
      <c r="D335" s="199">
        <f t="shared" si="50"/>
        <v>0.7024539877300614</v>
      </c>
      <c r="E335" s="173">
        <v>0</v>
      </c>
      <c r="F335" s="173">
        <v>0</v>
      </c>
      <c r="G335" s="199" t="str">
        <f t="shared" si="51"/>
        <v/>
      </c>
      <c r="H335" s="199" t="str">
        <f t="shared" si="52"/>
        <v/>
      </c>
      <c r="I335" s="199" t="str">
        <f t="shared" si="53"/>
        <v/>
      </c>
      <c r="J335" s="199" t="str">
        <f t="shared" si="54"/>
        <v/>
      </c>
      <c r="K335" s="173">
        <v>978</v>
      </c>
      <c r="L335" s="173">
        <v>687</v>
      </c>
      <c r="M335" s="199">
        <f t="shared" si="55"/>
        <v>0.7024539877300614</v>
      </c>
      <c r="N335" s="173">
        <v>192</v>
      </c>
      <c r="O335" s="173">
        <v>95</v>
      </c>
      <c r="P335" s="199">
        <f t="shared" si="56"/>
        <v>0.49479166666666669</v>
      </c>
      <c r="Q335" s="199">
        <f t="shared" si="57"/>
        <v>4.09375</v>
      </c>
      <c r="R335" s="199">
        <f t="shared" si="58"/>
        <v>6.2315789473684209</v>
      </c>
      <c r="S335" s="199">
        <f t="shared" si="59"/>
        <v>0.20766232106339472</v>
      </c>
    </row>
    <row r="336" spans="1:19" ht="16.5" thickTop="1" thickBot="1" x14ac:dyDescent="0.3">
      <c r="A336" s="200" t="s">
        <v>298</v>
      </c>
      <c r="B336" s="280">
        <v>959</v>
      </c>
      <c r="C336" s="201">
        <v>871</v>
      </c>
      <c r="D336" s="202">
        <f t="shared" si="50"/>
        <v>0.90823774765380605</v>
      </c>
      <c r="E336" s="203">
        <v>775</v>
      </c>
      <c r="F336" s="201">
        <v>679</v>
      </c>
      <c r="G336" s="202">
        <f t="shared" si="51"/>
        <v>0.87612903225806449</v>
      </c>
      <c r="H336" s="202">
        <f t="shared" si="52"/>
        <v>0.23741935483870957</v>
      </c>
      <c r="I336" s="202">
        <f t="shared" si="53"/>
        <v>0.28276877761413854</v>
      </c>
      <c r="J336" s="204">
        <f t="shared" si="54"/>
        <v>3.2108715395741561E-2</v>
      </c>
      <c r="K336" s="205">
        <v>10558</v>
      </c>
      <c r="L336" s="201">
        <v>9011</v>
      </c>
      <c r="M336" s="202">
        <f t="shared" si="55"/>
        <v>0.85347603712824394</v>
      </c>
      <c r="N336" s="203">
        <v>9537</v>
      </c>
      <c r="O336" s="201">
        <v>7803</v>
      </c>
      <c r="P336" s="202">
        <f t="shared" si="56"/>
        <v>0.81818181818181823</v>
      </c>
      <c r="Q336" s="202">
        <f t="shared" si="57"/>
        <v>0.10705672643388908</v>
      </c>
      <c r="R336" s="202">
        <f t="shared" si="58"/>
        <v>0.15481225169806478</v>
      </c>
      <c r="S336" s="204">
        <f t="shared" si="59"/>
        <v>3.5294218946425704E-2</v>
      </c>
    </row>
    <row r="337" spans="1:19" ht="14.25" thickTop="1" x14ac:dyDescent="0.25">
      <c r="A337" s="206" t="s">
        <v>351</v>
      </c>
      <c r="B337" s="206">
        <v>959</v>
      </c>
      <c r="C337" s="173">
        <v>871</v>
      </c>
      <c r="D337" s="199">
        <f t="shared" si="50"/>
        <v>0.90823774765380605</v>
      </c>
      <c r="E337" s="173">
        <v>775</v>
      </c>
      <c r="F337" s="173">
        <v>679</v>
      </c>
      <c r="G337" s="199">
        <f t="shared" si="51"/>
        <v>0.87612903225806449</v>
      </c>
      <c r="H337" s="199">
        <f t="shared" si="52"/>
        <v>0.23741935483870957</v>
      </c>
      <c r="I337" s="199">
        <f t="shared" si="53"/>
        <v>0.28276877761413854</v>
      </c>
      <c r="J337" s="199">
        <f t="shared" si="54"/>
        <v>3.2108715395741561E-2</v>
      </c>
      <c r="K337" s="173">
        <v>10482</v>
      </c>
      <c r="L337" s="173">
        <v>8975</v>
      </c>
      <c r="M337" s="199">
        <f t="shared" si="55"/>
        <v>0.85622972715130696</v>
      </c>
      <c r="N337" s="173">
        <v>9537</v>
      </c>
      <c r="O337" s="173">
        <v>7803</v>
      </c>
      <c r="P337" s="199">
        <f t="shared" si="56"/>
        <v>0.81818181818181823</v>
      </c>
      <c r="Q337" s="199">
        <f t="shared" si="57"/>
        <v>9.9087763447625044E-2</v>
      </c>
      <c r="R337" s="199">
        <f t="shared" si="58"/>
        <v>0.15019864154812246</v>
      </c>
      <c r="S337" s="199">
        <f t="shared" si="59"/>
        <v>3.8047908969488731E-2</v>
      </c>
    </row>
    <row r="338" spans="1:19" x14ac:dyDescent="0.25">
      <c r="A338" s="206" t="s">
        <v>353</v>
      </c>
      <c r="B338" s="206">
        <v>0</v>
      </c>
      <c r="C338" s="173">
        <v>0</v>
      </c>
      <c r="D338" s="199" t="str">
        <f t="shared" si="50"/>
        <v/>
      </c>
      <c r="E338" s="173">
        <v>0</v>
      </c>
      <c r="F338" s="173">
        <v>0</v>
      </c>
      <c r="G338" s="199" t="str">
        <f t="shared" si="51"/>
        <v/>
      </c>
      <c r="H338" s="199" t="str">
        <f t="shared" si="52"/>
        <v/>
      </c>
      <c r="I338" s="199" t="str">
        <f t="shared" si="53"/>
        <v/>
      </c>
      <c r="J338" s="199" t="str">
        <f t="shared" si="54"/>
        <v/>
      </c>
      <c r="K338" s="173">
        <v>57</v>
      </c>
      <c r="L338" s="173">
        <v>17</v>
      </c>
      <c r="M338" s="199">
        <f t="shared" si="55"/>
        <v>0.2982456140350877</v>
      </c>
      <c r="N338" s="173">
        <v>0</v>
      </c>
      <c r="O338" s="173">
        <v>0</v>
      </c>
      <c r="P338" s="199" t="str">
        <f t="shared" si="56"/>
        <v/>
      </c>
      <c r="Q338" s="199" t="str">
        <f t="shared" si="57"/>
        <v/>
      </c>
      <c r="R338" s="199" t="str">
        <f t="shared" si="58"/>
        <v/>
      </c>
      <c r="S338" s="199" t="str">
        <f t="shared" si="59"/>
        <v/>
      </c>
    </row>
    <row r="339" spans="1:19" ht="14.25" thickBot="1" x14ac:dyDescent="0.3">
      <c r="A339" s="206" t="s">
        <v>352</v>
      </c>
      <c r="B339" s="206">
        <v>0</v>
      </c>
      <c r="C339" s="173">
        <v>0</v>
      </c>
      <c r="D339" s="199" t="str">
        <f t="shared" si="50"/>
        <v/>
      </c>
      <c r="E339" s="173">
        <v>0</v>
      </c>
      <c r="F339" s="173">
        <v>0</v>
      </c>
      <c r="G339" s="199" t="str">
        <f t="shared" si="51"/>
        <v/>
      </c>
      <c r="H339" s="199" t="str">
        <f t="shared" si="52"/>
        <v/>
      </c>
      <c r="I339" s="199" t="str">
        <f t="shared" si="53"/>
        <v/>
      </c>
      <c r="J339" s="199" t="str">
        <f t="shared" si="54"/>
        <v/>
      </c>
      <c r="K339" s="173">
        <v>19</v>
      </c>
      <c r="L339" s="173">
        <v>19</v>
      </c>
      <c r="M339" s="199">
        <f t="shared" si="55"/>
        <v>1</v>
      </c>
      <c r="N339" s="173">
        <v>0</v>
      </c>
      <c r="O339" s="173">
        <v>0</v>
      </c>
      <c r="P339" s="199" t="str">
        <f t="shared" si="56"/>
        <v/>
      </c>
      <c r="Q339" s="199" t="str">
        <f t="shared" si="57"/>
        <v/>
      </c>
      <c r="R339" s="199" t="str">
        <f t="shared" si="58"/>
        <v/>
      </c>
      <c r="S339" s="199" t="str">
        <f t="shared" si="59"/>
        <v/>
      </c>
    </row>
    <row r="340" spans="1:19" ht="16.5" thickTop="1" thickBot="1" x14ac:dyDescent="0.3">
      <c r="A340" s="200" t="s">
        <v>276</v>
      </c>
      <c r="B340" s="280">
        <v>952</v>
      </c>
      <c r="C340" s="201">
        <v>684</v>
      </c>
      <c r="D340" s="202">
        <f t="shared" si="50"/>
        <v>0.71848739495798319</v>
      </c>
      <c r="E340" s="203">
        <v>1234</v>
      </c>
      <c r="F340" s="201">
        <v>844</v>
      </c>
      <c r="G340" s="202">
        <f t="shared" si="51"/>
        <v>0.68395461912479738</v>
      </c>
      <c r="H340" s="202">
        <f t="shared" si="52"/>
        <v>-0.22852512155591576</v>
      </c>
      <c r="I340" s="202">
        <f t="shared" si="53"/>
        <v>-0.18957345971563977</v>
      </c>
      <c r="J340" s="204">
        <f t="shared" si="54"/>
        <v>3.4532775833185814E-2</v>
      </c>
      <c r="K340" s="205">
        <v>20502</v>
      </c>
      <c r="L340" s="201">
        <v>12590</v>
      </c>
      <c r="M340" s="202">
        <f t="shared" si="55"/>
        <v>0.6140864305921373</v>
      </c>
      <c r="N340" s="203">
        <v>1898</v>
      </c>
      <c r="O340" s="201">
        <v>1405</v>
      </c>
      <c r="P340" s="202">
        <f t="shared" si="56"/>
        <v>0.74025289778714431</v>
      </c>
      <c r="Q340" s="202">
        <f t="shared" si="57"/>
        <v>9.8018967334035825</v>
      </c>
      <c r="R340" s="202">
        <f t="shared" si="58"/>
        <v>7.9608540925266897</v>
      </c>
      <c r="S340" s="204">
        <f t="shared" si="59"/>
        <v>-0.12616646719500701</v>
      </c>
    </row>
    <row r="341" spans="1:19" ht="15" thickTop="1" thickBot="1" x14ac:dyDescent="0.3">
      <c r="A341" s="206" t="s">
        <v>350</v>
      </c>
      <c r="B341" s="206">
        <v>952</v>
      </c>
      <c r="C341" s="173">
        <v>684</v>
      </c>
      <c r="D341" s="199">
        <f t="shared" si="50"/>
        <v>0.71848739495798319</v>
      </c>
      <c r="E341" s="173">
        <v>1234</v>
      </c>
      <c r="F341" s="173">
        <v>844</v>
      </c>
      <c r="G341" s="199">
        <f t="shared" si="51"/>
        <v>0.68395461912479738</v>
      </c>
      <c r="H341" s="199">
        <f t="shared" si="52"/>
        <v>-0.22852512155591576</v>
      </c>
      <c r="I341" s="199">
        <f t="shared" si="53"/>
        <v>-0.18957345971563977</v>
      </c>
      <c r="J341" s="199">
        <f t="shared" si="54"/>
        <v>3.4532775833185814E-2</v>
      </c>
      <c r="K341" s="173">
        <v>20502</v>
      </c>
      <c r="L341" s="173">
        <v>12590</v>
      </c>
      <c r="M341" s="199">
        <f t="shared" si="55"/>
        <v>0.6140864305921373</v>
      </c>
      <c r="N341" s="173">
        <v>1898</v>
      </c>
      <c r="O341" s="173">
        <v>1405</v>
      </c>
      <c r="P341" s="199">
        <f t="shared" si="56"/>
        <v>0.74025289778714431</v>
      </c>
      <c r="Q341" s="199">
        <f t="shared" si="57"/>
        <v>9.8018967334035825</v>
      </c>
      <c r="R341" s="199">
        <f t="shared" si="58"/>
        <v>7.9608540925266897</v>
      </c>
      <c r="S341" s="199">
        <f t="shared" si="59"/>
        <v>-0.12616646719500701</v>
      </c>
    </row>
    <row r="342" spans="1:19" ht="16.5" thickTop="1" thickBot="1" x14ac:dyDescent="0.3">
      <c r="A342" s="200" t="s">
        <v>302</v>
      </c>
      <c r="B342" s="280">
        <v>886</v>
      </c>
      <c r="C342" s="201">
        <v>670</v>
      </c>
      <c r="D342" s="202">
        <f t="shared" si="50"/>
        <v>0.75620767494356655</v>
      </c>
      <c r="E342" s="203">
        <v>0</v>
      </c>
      <c r="F342" s="201">
        <v>0</v>
      </c>
      <c r="G342" s="202" t="str">
        <f t="shared" si="51"/>
        <v/>
      </c>
      <c r="H342" s="202" t="str">
        <f t="shared" si="52"/>
        <v/>
      </c>
      <c r="I342" s="202" t="str">
        <f t="shared" si="53"/>
        <v/>
      </c>
      <c r="J342" s="204" t="str">
        <f t="shared" si="54"/>
        <v/>
      </c>
      <c r="K342" s="205">
        <v>12604</v>
      </c>
      <c r="L342" s="201">
        <v>7971</v>
      </c>
      <c r="M342" s="202">
        <f t="shared" si="55"/>
        <v>0.6324182799111393</v>
      </c>
      <c r="N342" s="203">
        <v>0</v>
      </c>
      <c r="O342" s="201">
        <v>0</v>
      </c>
      <c r="P342" s="202" t="str">
        <f t="shared" si="56"/>
        <v/>
      </c>
      <c r="Q342" s="202" t="str">
        <f t="shared" si="57"/>
        <v/>
      </c>
      <c r="R342" s="202" t="str">
        <f t="shared" si="58"/>
        <v/>
      </c>
      <c r="S342" s="204" t="str">
        <f t="shared" si="59"/>
        <v/>
      </c>
    </row>
    <row r="343" spans="1:19" ht="14.25" thickTop="1" x14ac:dyDescent="0.25">
      <c r="A343" s="206" t="s">
        <v>350</v>
      </c>
      <c r="B343" s="206">
        <v>886</v>
      </c>
      <c r="C343" s="173">
        <v>670</v>
      </c>
      <c r="D343" s="199">
        <f t="shared" si="50"/>
        <v>0.75620767494356655</v>
      </c>
      <c r="E343" s="173">
        <v>0</v>
      </c>
      <c r="F343" s="173">
        <v>0</v>
      </c>
      <c r="G343" s="199" t="str">
        <f t="shared" si="51"/>
        <v/>
      </c>
      <c r="H343" s="199" t="str">
        <f t="shared" si="52"/>
        <v/>
      </c>
      <c r="I343" s="199" t="str">
        <f t="shared" si="53"/>
        <v/>
      </c>
      <c r="J343" s="199" t="str">
        <f t="shared" si="54"/>
        <v/>
      </c>
      <c r="K343" s="173">
        <v>12460</v>
      </c>
      <c r="L343" s="173">
        <v>7859</v>
      </c>
      <c r="M343" s="199">
        <f t="shared" si="55"/>
        <v>0.63073836276083473</v>
      </c>
      <c r="N343" s="173">
        <v>0</v>
      </c>
      <c r="O343" s="173">
        <v>0</v>
      </c>
      <c r="P343" s="199" t="str">
        <f t="shared" si="56"/>
        <v/>
      </c>
      <c r="Q343" s="199" t="str">
        <f t="shared" si="57"/>
        <v/>
      </c>
      <c r="R343" s="199" t="str">
        <f t="shared" si="58"/>
        <v/>
      </c>
      <c r="S343" s="199" t="str">
        <f t="shared" si="59"/>
        <v/>
      </c>
    </row>
    <row r="344" spans="1:19" ht="14.25" thickBot="1" x14ac:dyDescent="0.3">
      <c r="A344" s="206" t="s">
        <v>103</v>
      </c>
      <c r="B344" s="206">
        <v>0</v>
      </c>
      <c r="C344" s="173">
        <v>0</v>
      </c>
      <c r="D344" s="199" t="str">
        <f t="shared" si="50"/>
        <v/>
      </c>
      <c r="E344" s="173">
        <v>0</v>
      </c>
      <c r="F344" s="173">
        <v>0</v>
      </c>
      <c r="G344" s="199" t="str">
        <f t="shared" si="51"/>
        <v/>
      </c>
      <c r="H344" s="199" t="str">
        <f t="shared" si="52"/>
        <v/>
      </c>
      <c r="I344" s="199" t="str">
        <f t="shared" si="53"/>
        <v/>
      </c>
      <c r="J344" s="199" t="str">
        <f t="shared" si="54"/>
        <v/>
      </c>
      <c r="K344" s="173">
        <v>144</v>
      </c>
      <c r="L344" s="173">
        <v>112</v>
      </c>
      <c r="M344" s="199">
        <f t="shared" si="55"/>
        <v>0.77777777777777779</v>
      </c>
      <c r="N344" s="173">
        <v>0</v>
      </c>
      <c r="O344" s="173">
        <v>0</v>
      </c>
      <c r="P344" s="199" t="str">
        <f t="shared" si="56"/>
        <v/>
      </c>
      <c r="Q344" s="199" t="str">
        <f t="shared" si="57"/>
        <v/>
      </c>
      <c r="R344" s="199" t="str">
        <f t="shared" si="58"/>
        <v/>
      </c>
      <c r="S344" s="199" t="str">
        <f t="shared" si="59"/>
        <v/>
      </c>
    </row>
    <row r="345" spans="1:19" ht="16.5" thickTop="1" thickBot="1" x14ac:dyDescent="0.3">
      <c r="A345" s="200" t="s">
        <v>300</v>
      </c>
      <c r="B345" s="280">
        <v>868</v>
      </c>
      <c r="C345" s="201">
        <v>618</v>
      </c>
      <c r="D345" s="202">
        <f t="shared" si="50"/>
        <v>0.71198156682027647</v>
      </c>
      <c r="E345" s="203">
        <v>730</v>
      </c>
      <c r="F345" s="201">
        <v>590</v>
      </c>
      <c r="G345" s="202">
        <f t="shared" si="51"/>
        <v>0.80821917808219179</v>
      </c>
      <c r="H345" s="202">
        <f t="shared" si="52"/>
        <v>0.18904109589041096</v>
      </c>
      <c r="I345" s="202">
        <f t="shared" si="53"/>
        <v>4.7457627118643986E-2</v>
      </c>
      <c r="J345" s="204">
        <f t="shared" si="54"/>
        <v>-9.6237611261915323E-2</v>
      </c>
      <c r="K345" s="205">
        <v>9139</v>
      </c>
      <c r="L345" s="201">
        <v>6927</v>
      </c>
      <c r="M345" s="202">
        <f t="shared" si="55"/>
        <v>0.75796038953933687</v>
      </c>
      <c r="N345" s="203">
        <v>8717</v>
      </c>
      <c r="O345" s="201">
        <v>6407</v>
      </c>
      <c r="P345" s="202">
        <f t="shared" si="56"/>
        <v>0.73500057359183202</v>
      </c>
      <c r="Q345" s="202">
        <f t="shared" si="57"/>
        <v>4.8411150625215171E-2</v>
      </c>
      <c r="R345" s="202">
        <f t="shared" si="58"/>
        <v>8.1161229904791687E-2</v>
      </c>
      <c r="S345" s="204">
        <f t="shared" si="59"/>
        <v>2.2959815947504847E-2</v>
      </c>
    </row>
    <row r="346" spans="1:19" ht="15" thickTop="1" thickBot="1" x14ac:dyDescent="0.3">
      <c r="A346" s="206" t="s">
        <v>351</v>
      </c>
      <c r="B346" s="206">
        <v>868</v>
      </c>
      <c r="C346" s="173">
        <v>618</v>
      </c>
      <c r="D346" s="199">
        <f t="shared" si="50"/>
        <v>0.71198156682027647</v>
      </c>
      <c r="E346" s="173">
        <v>730</v>
      </c>
      <c r="F346" s="173">
        <v>590</v>
      </c>
      <c r="G346" s="199">
        <f t="shared" si="51"/>
        <v>0.80821917808219179</v>
      </c>
      <c r="H346" s="199">
        <f t="shared" si="52"/>
        <v>0.18904109589041096</v>
      </c>
      <c r="I346" s="199">
        <f t="shared" si="53"/>
        <v>4.7457627118643986E-2</v>
      </c>
      <c r="J346" s="199">
        <f t="shared" si="54"/>
        <v>-9.6237611261915323E-2</v>
      </c>
      <c r="K346" s="173">
        <v>9139</v>
      </c>
      <c r="L346" s="173">
        <v>6927</v>
      </c>
      <c r="M346" s="199">
        <f t="shared" si="55"/>
        <v>0.75796038953933687</v>
      </c>
      <c r="N346" s="173">
        <v>8717</v>
      </c>
      <c r="O346" s="173">
        <v>6407</v>
      </c>
      <c r="P346" s="199">
        <f t="shared" si="56"/>
        <v>0.73500057359183202</v>
      </c>
      <c r="Q346" s="199">
        <f t="shared" si="57"/>
        <v>4.8411150625215171E-2</v>
      </c>
      <c r="R346" s="199">
        <f t="shared" si="58"/>
        <v>8.1161229904791687E-2</v>
      </c>
      <c r="S346" s="199">
        <f t="shared" si="59"/>
        <v>2.2959815947504847E-2</v>
      </c>
    </row>
    <row r="347" spans="1:19" ht="16.5" thickTop="1" thickBot="1" x14ac:dyDescent="0.3">
      <c r="A347" s="200" t="s">
        <v>304</v>
      </c>
      <c r="B347" s="280">
        <v>866</v>
      </c>
      <c r="C347" s="201">
        <v>735</v>
      </c>
      <c r="D347" s="202">
        <f t="shared" si="50"/>
        <v>0.84872979214780597</v>
      </c>
      <c r="E347" s="203">
        <v>0</v>
      </c>
      <c r="F347" s="201">
        <v>0</v>
      </c>
      <c r="G347" s="202" t="str">
        <f t="shared" si="51"/>
        <v/>
      </c>
      <c r="H347" s="202" t="str">
        <f t="shared" si="52"/>
        <v/>
      </c>
      <c r="I347" s="202" t="str">
        <f t="shared" si="53"/>
        <v/>
      </c>
      <c r="J347" s="204" t="str">
        <f t="shared" si="54"/>
        <v/>
      </c>
      <c r="K347" s="205">
        <v>7144</v>
      </c>
      <c r="L347" s="201">
        <v>5714</v>
      </c>
      <c r="M347" s="202">
        <f t="shared" si="55"/>
        <v>0.79983202687569988</v>
      </c>
      <c r="N347" s="203">
        <v>1302</v>
      </c>
      <c r="O347" s="201">
        <v>1036</v>
      </c>
      <c r="P347" s="202">
        <f t="shared" si="56"/>
        <v>0.79569892473118276</v>
      </c>
      <c r="Q347" s="202">
        <f t="shared" si="57"/>
        <v>4.4869431643625193</v>
      </c>
      <c r="R347" s="202">
        <f t="shared" si="58"/>
        <v>4.5154440154440154</v>
      </c>
      <c r="S347" s="204">
        <f t="shared" si="59"/>
        <v>4.1331021445171201E-3</v>
      </c>
    </row>
    <row r="348" spans="1:19" ht="15" thickTop="1" thickBot="1" x14ac:dyDescent="0.3">
      <c r="A348" s="206" t="s">
        <v>351</v>
      </c>
      <c r="B348" s="206">
        <v>866</v>
      </c>
      <c r="C348" s="173">
        <v>735</v>
      </c>
      <c r="D348" s="199">
        <f t="shared" si="50"/>
        <v>0.84872979214780597</v>
      </c>
      <c r="E348" s="173">
        <v>0</v>
      </c>
      <c r="F348" s="173">
        <v>0</v>
      </c>
      <c r="G348" s="199" t="str">
        <f t="shared" si="51"/>
        <v/>
      </c>
      <c r="H348" s="199" t="str">
        <f t="shared" si="52"/>
        <v/>
      </c>
      <c r="I348" s="199" t="str">
        <f t="shared" si="53"/>
        <v/>
      </c>
      <c r="J348" s="199" t="str">
        <f t="shared" si="54"/>
        <v/>
      </c>
      <c r="K348" s="173">
        <v>7144</v>
      </c>
      <c r="L348" s="173">
        <v>5714</v>
      </c>
      <c r="M348" s="199">
        <f t="shared" si="55"/>
        <v>0.79983202687569988</v>
      </c>
      <c r="N348" s="173">
        <v>1302</v>
      </c>
      <c r="O348" s="173">
        <v>1036</v>
      </c>
      <c r="P348" s="199">
        <f t="shared" si="56"/>
        <v>0.79569892473118276</v>
      </c>
      <c r="Q348" s="199">
        <f t="shared" si="57"/>
        <v>4.4869431643625193</v>
      </c>
      <c r="R348" s="199">
        <f t="shared" si="58"/>
        <v>4.5154440154440154</v>
      </c>
      <c r="S348" s="199">
        <f t="shared" si="59"/>
        <v>4.1331021445171201E-3</v>
      </c>
    </row>
    <row r="349" spans="1:19" ht="16.5" thickTop="1" thickBot="1" x14ac:dyDescent="0.3">
      <c r="A349" s="200" t="s">
        <v>305</v>
      </c>
      <c r="B349" s="280">
        <v>864</v>
      </c>
      <c r="C349" s="201">
        <v>749</v>
      </c>
      <c r="D349" s="202">
        <f t="shared" si="50"/>
        <v>0.86689814814814814</v>
      </c>
      <c r="E349" s="203">
        <v>866</v>
      </c>
      <c r="F349" s="201">
        <v>711</v>
      </c>
      <c r="G349" s="202">
        <f t="shared" si="51"/>
        <v>0.82101616628175522</v>
      </c>
      <c r="H349" s="202">
        <f t="shared" si="52"/>
        <v>-2.3094688221708681E-3</v>
      </c>
      <c r="I349" s="202">
        <f t="shared" si="53"/>
        <v>5.3445850914205284E-2</v>
      </c>
      <c r="J349" s="204">
        <f t="shared" si="54"/>
        <v>4.5881981866392918E-2</v>
      </c>
      <c r="K349" s="205">
        <v>9124</v>
      </c>
      <c r="L349" s="201">
        <v>7595</v>
      </c>
      <c r="M349" s="202">
        <f t="shared" si="55"/>
        <v>0.83241999123191579</v>
      </c>
      <c r="N349" s="203">
        <v>9230</v>
      </c>
      <c r="O349" s="201">
        <v>7364</v>
      </c>
      <c r="P349" s="202">
        <f t="shared" si="56"/>
        <v>0.79783315276273026</v>
      </c>
      <c r="Q349" s="202">
        <f t="shared" si="57"/>
        <v>-1.1484290357529847E-2</v>
      </c>
      <c r="R349" s="202">
        <f t="shared" si="58"/>
        <v>3.1368821292775628E-2</v>
      </c>
      <c r="S349" s="204">
        <f t="shared" si="59"/>
        <v>3.4586838469185532E-2</v>
      </c>
    </row>
    <row r="350" spans="1:19" ht="15" thickTop="1" thickBot="1" x14ac:dyDescent="0.3">
      <c r="A350" s="206" t="s">
        <v>351</v>
      </c>
      <c r="B350" s="206">
        <v>864</v>
      </c>
      <c r="C350" s="173">
        <v>749</v>
      </c>
      <c r="D350" s="199">
        <f t="shared" si="50"/>
        <v>0.86689814814814814</v>
      </c>
      <c r="E350" s="173">
        <v>866</v>
      </c>
      <c r="F350" s="173">
        <v>711</v>
      </c>
      <c r="G350" s="199">
        <f t="shared" si="51"/>
        <v>0.82101616628175522</v>
      </c>
      <c r="H350" s="199">
        <f t="shared" si="52"/>
        <v>-2.3094688221708681E-3</v>
      </c>
      <c r="I350" s="199">
        <f t="shared" si="53"/>
        <v>5.3445850914205284E-2</v>
      </c>
      <c r="J350" s="199">
        <f t="shared" si="54"/>
        <v>4.5881981866392918E-2</v>
      </c>
      <c r="K350" s="173">
        <v>8988</v>
      </c>
      <c r="L350" s="173">
        <v>7559</v>
      </c>
      <c r="M350" s="199">
        <f t="shared" si="55"/>
        <v>0.84101023587004897</v>
      </c>
      <c r="N350" s="173">
        <v>9230</v>
      </c>
      <c r="O350" s="173">
        <v>7364</v>
      </c>
      <c r="P350" s="199">
        <f t="shared" si="56"/>
        <v>0.79783315276273026</v>
      </c>
      <c r="Q350" s="199">
        <f t="shared" si="57"/>
        <v>-2.6218851570964263E-2</v>
      </c>
      <c r="R350" s="199">
        <f t="shared" si="58"/>
        <v>2.6480173818576924E-2</v>
      </c>
      <c r="S350" s="199">
        <f t="shared" si="59"/>
        <v>4.3177083107318714E-2</v>
      </c>
    </row>
    <row r="351" spans="1:19" ht="16.5" thickTop="1" thickBot="1" x14ac:dyDescent="0.3">
      <c r="A351" s="200" t="s">
        <v>446</v>
      </c>
      <c r="B351" s="280">
        <v>0</v>
      </c>
      <c r="C351" s="201">
        <v>0</v>
      </c>
      <c r="D351" s="202" t="str">
        <f t="shared" si="50"/>
        <v/>
      </c>
      <c r="E351" s="203">
        <v>0</v>
      </c>
      <c r="F351" s="201">
        <v>0</v>
      </c>
      <c r="G351" s="202" t="str">
        <f t="shared" si="51"/>
        <v/>
      </c>
      <c r="H351" s="202" t="str">
        <f t="shared" si="52"/>
        <v/>
      </c>
      <c r="I351" s="202" t="str">
        <f t="shared" si="53"/>
        <v/>
      </c>
      <c r="J351" s="204" t="str">
        <f t="shared" si="54"/>
        <v/>
      </c>
      <c r="K351" s="205">
        <v>136</v>
      </c>
      <c r="L351" s="201">
        <v>36</v>
      </c>
      <c r="M351" s="202">
        <f t="shared" si="55"/>
        <v>0.26470588235294118</v>
      </c>
      <c r="N351" s="203">
        <v>0</v>
      </c>
      <c r="O351" s="201">
        <v>0</v>
      </c>
      <c r="P351" s="202" t="str">
        <f t="shared" si="56"/>
        <v/>
      </c>
      <c r="Q351" s="202" t="str">
        <f t="shared" si="57"/>
        <v/>
      </c>
      <c r="R351" s="202" t="str">
        <f t="shared" si="58"/>
        <v/>
      </c>
      <c r="S351" s="204" t="str">
        <f t="shared" si="59"/>
        <v/>
      </c>
    </row>
    <row r="352" spans="1:19" ht="16.5" thickTop="1" thickBot="1" x14ac:dyDescent="0.3">
      <c r="A352" s="200" t="s">
        <v>303</v>
      </c>
      <c r="B352" s="280">
        <v>768</v>
      </c>
      <c r="C352" s="201">
        <v>687</v>
      </c>
      <c r="D352" s="202">
        <f t="shared" si="50"/>
        <v>0.89453125</v>
      </c>
      <c r="E352" s="203">
        <v>770</v>
      </c>
      <c r="F352" s="201">
        <v>629</v>
      </c>
      <c r="G352" s="202">
        <f t="shared" si="51"/>
        <v>0.81688311688311688</v>
      </c>
      <c r="H352" s="202">
        <f t="shared" si="52"/>
        <v>-2.5974025974025983E-3</v>
      </c>
      <c r="I352" s="202">
        <f t="shared" si="53"/>
        <v>9.2209856915739241E-2</v>
      </c>
      <c r="J352" s="204">
        <f t="shared" si="54"/>
        <v>7.7648133116883122E-2</v>
      </c>
      <c r="K352" s="205">
        <v>8638</v>
      </c>
      <c r="L352" s="201">
        <v>6918</v>
      </c>
      <c r="M352" s="202">
        <f t="shared" si="55"/>
        <v>0.8008798332947441</v>
      </c>
      <c r="N352" s="203">
        <v>8872</v>
      </c>
      <c r="O352" s="201">
        <v>6928</v>
      </c>
      <c r="P352" s="202">
        <f t="shared" si="56"/>
        <v>0.78088367899008115</v>
      </c>
      <c r="Q352" s="202">
        <f t="shared" si="57"/>
        <v>-2.6375112714156934E-2</v>
      </c>
      <c r="R352" s="202">
        <f t="shared" si="58"/>
        <v>-1.4434180138568342E-3</v>
      </c>
      <c r="S352" s="204">
        <f t="shared" si="59"/>
        <v>1.999615430466295E-2</v>
      </c>
    </row>
    <row r="353" spans="1:19" ht="14.25" thickTop="1" x14ac:dyDescent="0.25">
      <c r="A353" s="206" t="s">
        <v>351</v>
      </c>
      <c r="B353" s="206">
        <v>768</v>
      </c>
      <c r="C353" s="173">
        <v>687</v>
      </c>
      <c r="D353" s="199">
        <f t="shared" si="50"/>
        <v>0.89453125</v>
      </c>
      <c r="E353" s="173">
        <v>770</v>
      </c>
      <c r="F353" s="173">
        <v>629</v>
      </c>
      <c r="G353" s="199">
        <f t="shared" si="51"/>
        <v>0.81688311688311688</v>
      </c>
      <c r="H353" s="199">
        <f t="shared" si="52"/>
        <v>-2.5974025974025983E-3</v>
      </c>
      <c r="I353" s="199">
        <f t="shared" si="53"/>
        <v>9.2209856915739241E-2</v>
      </c>
      <c r="J353" s="199">
        <f t="shared" si="54"/>
        <v>7.7648133116883122E-2</v>
      </c>
      <c r="K353" s="173">
        <v>8600</v>
      </c>
      <c r="L353" s="173">
        <v>6897</v>
      </c>
      <c r="M353" s="199">
        <f t="shared" si="55"/>
        <v>0.80197674418604648</v>
      </c>
      <c r="N353" s="173">
        <v>8872</v>
      </c>
      <c r="O353" s="173">
        <v>6928</v>
      </c>
      <c r="P353" s="199">
        <f t="shared" si="56"/>
        <v>0.78088367899008115</v>
      </c>
      <c r="Q353" s="199">
        <f t="shared" si="57"/>
        <v>-3.0658250676284915E-2</v>
      </c>
      <c r="R353" s="199">
        <f t="shared" si="58"/>
        <v>-4.474595842956175E-3</v>
      </c>
      <c r="S353" s="199">
        <f t="shared" si="59"/>
        <v>2.1093065195965321E-2</v>
      </c>
    </row>
    <row r="354" spans="1:19" ht="14.25" thickBot="1" x14ac:dyDescent="0.3">
      <c r="A354" s="206" t="s">
        <v>352</v>
      </c>
      <c r="B354" s="206">
        <v>0</v>
      </c>
      <c r="C354" s="173">
        <v>0</v>
      </c>
      <c r="D354" s="199" t="str">
        <f t="shared" si="50"/>
        <v/>
      </c>
      <c r="E354" s="173">
        <v>0</v>
      </c>
      <c r="F354" s="173">
        <v>0</v>
      </c>
      <c r="G354" s="199" t="str">
        <f t="shared" si="51"/>
        <v/>
      </c>
      <c r="H354" s="199" t="str">
        <f t="shared" si="52"/>
        <v/>
      </c>
      <c r="I354" s="199" t="str">
        <f t="shared" si="53"/>
        <v/>
      </c>
      <c r="J354" s="199" t="str">
        <f t="shared" si="54"/>
        <v/>
      </c>
      <c r="K354" s="173">
        <v>38</v>
      </c>
      <c r="L354" s="173">
        <v>21</v>
      </c>
      <c r="M354" s="199">
        <f t="shared" si="55"/>
        <v>0.55263157894736847</v>
      </c>
      <c r="N354" s="173">
        <v>0</v>
      </c>
      <c r="O354" s="173">
        <v>0</v>
      </c>
      <c r="P354" s="199" t="str">
        <f t="shared" si="56"/>
        <v/>
      </c>
      <c r="Q354" s="199" t="str">
        <f t="shared" si="57"/>
        <v/>
      </c>
      <c r="R354" s="199" t="str">
        <f t="shared" si="58"/>
        <v/>
      </c>
      <c r="S354" s="199" t="str">
        <f t="shared" si="59"/>
        <v/>
      </c>
    </row>
    <row r="355" spans="1:19" ht="16.5" thickTop="1" thickBot="1" x14ac:dyDescent="0.3">
      <c r="A355" s="200" t="s">
        <v>295</v>
      </c>
      <c r="B355" s="280">
        <v>712</v>
      </c>
      <c r="C355" s="201">
        <v>479</v>
      </c>
      <c r="D355" s="202">
        <f t="shared" si="50"/>
        <v>0.672752808988764</v>
      </c>
      <c r="E355" s="203">
        <v>1161</v>
      </c>
      <c r="F355" s="201">
        <v>852</v>
      </c>
      <c r="G355" s="202">
        <f t="shared" si="51"/>
        <v>0.73385012919896642</v>
      </c>
      <c r="H355" s="202">
        <f t="shared" si="52"/>
        <v>-0.38673557278208437</v>
      </c>
      <c r="I355" s="202">
        <f t="shared" si="53"/>
        <v>-0.43779342723004699</v>
      </c>
      <c r="J355" s="204">
        <f t="shared" si="54"/>
        <v>-6.1097320210202422E-2</v>
      </c>
      <c r="K355" s="205">
        <v>12072</v>
      </c>
      <c r="L355" s="201">
        <v>8623</v>
      </c>
      <c r="M355" s="202">
        <f t="shared" si="55"/>
        <v>0.71429754804506296</v>
      </c>
      <c r="N355" s="203">
        <v>12247</v>
      </c>
      <c r="O355" s="201">
        <v>8378</v>
      </c>
      <c r="P355" s="202">
        <f t="shared" si="56"/>
        <v>0.6840858985874092</v>
      </c>
      <c r="Q355" s="202">
        <f t="shared" si="57"/>
        <v>-1.4289213684984037E-2</v>
      </c>
      <c r="R355" s="202">
        <f t="shared" si="58"/>
        <v>2.9243256147051699E-2</v>
      </c>
      <c r="S355" s="204">
        <f t="shared" si="59"/>
        <v>3.0211649457653755E-2</v>
      </c>
    </row>
    <row r="356" spans="1:19" ht="15" thickTop="1" thickBot="1" x14ac:dyDescent="0.3">
      <c r="A356" s="206" t="s">
        <v>351</v>
      </c>
      <c r="B356" s="206">
        <v>712</v>
      </c>
      <c r="C356" s="173">
        <v>479</v>
      </c>
      <c r="D356" s="199">
        <f t="shared" si="50"/>
        <v>0.672752808988764</v>
      </c>
      <c r="E356" s="173">
        <v>1161</v>
      </c>
      <c r="F356" s="173">
        <v>852</v>
      </c>
      <c r="G356" s="199">
        <f t="shared" si="51"/>
        <v>0.73385012919896642</v>
      </c>
      <c r="H356" s="199">
        <f t="shared" si="52"/>
        <v>-0.38673557278208437</v>
      </c>
      <c r="I356" s="199">
        <f t="shared" si="53"/>
        <v>-0.43779342723004699</v>
      </c>
      <c r="J356" s="199">
        <f t="shared" si="54"/>
        <v>-6.1097320210202422E-2</v>
      </c>
      <c r="K356" s="173">
        <v>12072</v>
      </c>
      <c r="L356" s="173">
        <v>8623</v>
      </c>
      <c r="M356" s="199">
        <f t="shared" si="55"/>
        <v>0.71429754804506296</v>
      </c>
      <c r="N356" s="173">
        <v>12247</v>
      </c>
      <c r="O356" s="173">
        <v>8378</v>
      </c>
      <c r="P356" s="199">
        <f t="shared" si="56"/>
        <v>0.6840858985874092</v>
      </c>
      <c r="Q356" s="199">
        <f t="shared" si="57"/>
        <v>-1.4289213684984037E-2</v>
      </c>
      <c r="R356" s="199">
        <f t="shared" si="58"/>
        <v>2.9243256147051699E-2</v>
      </c>
      <c r="S356" s="199">
        <f t="shared" si="59"/>
        <v>3.0211649457653755E-2</v>
      </c>
    </row>
    <row r="357" spans="1:19" ht="16.5" thickTop="1" thickBot="1" x14ac:dyDescent="0.3">
      <c r="A357" s="200" t="s">
        <v>306</v>
      </c>
      <c r="B357" s="280">
        <v>684</v>
      </c>
      <c r="C357" s="201">
        <v>618</v>
      </c>
      <c r="D357" s="202">
        <f t="shared" si="50"/>
        <v>0.90350877192982459</v>
      </c>
      <c r="E357" s="203">
        <v>1003</v>
      </c>
      <c r="F357" s="201">
        <v>828</v>
      </c>
      <c r="G357" s="202">
        <f t="shared" si="51"/>
        <v>0.82552342971086745</v>
      </c>
      <c r="H357" s="202">
        <f t="shared" si="52"/>
        <v>-0.31804586241276167</v>
      </c>
      <c r="I357" s="202">
        <f t="shared" si="53"/>
        <v>-0.25362318840579712</v>
      </c>
      <c r="J357" s="204">
        <f t="shared" si="54"/>
        <v>7.7985342218957143E-2</v>
      </c>
      <c r="K357" s="205">
        <v>7862</v>
      </c>
      <c r="L357" s="201">
        <v>6225</v>
      </c>
      <c r="M357" s="202">
        <f t="shared" si="55"/>
        <v>0.79178326125667764</v>
      </c>
      <c r="N357" s="203">
        <v>9384</v>
      </c>
      <c r="O357" s="201">
        <v>7677</v>
      </c>
      <c r="P357" s="202">
        <f t="shared" si="56"/>
        <v>0.81809462915601028</v>
      </c>
      <c r="Q357" s="202">
        <f t="shared" si="57"/>
        <v>-0.16219096334185845</v>
      </c>
      <c r="R357" s="202">
        <f t="shared" si="58"/>
        <v>-0.18913638139898403</v>
      </c>
      <c r="S357" s="204">
        <f t="shared" si="59"/>
        <v>-2.6311367899332638E-2</v>
      </c>
    </row>
    <row r="358" spans="1:19" ht="14.25" thickTop="1" x14ac:dyDescent="0.25">
      <c r="A358" s="206" t="s">
        <v>352</v>
      </c>
      <c r="B358" s="206">
        <v>684</v>
      </c>
      <c r="C358" s="173">
        <v>618</v>
      </c>
      <c r="D358" s="199">
        <f t="shared" si="50"/>
        <v>0.90350877192982459</v>
      </c>
      <c r="E358" s="173">
        <v>984</v>
      </c>
      <c r="F358" s="173">
        <v>820</v>
      </c>
      <c r="G358" s="199">
        <f t="shared" si="51"/>
        <v>0.83333333333333337</v>
      </c>
      <c r="H358" s="199">
        <f t="shared" si="52"/>
        <v>-0.30487804878048785</v>
      </c>
      <c r="I358" s="199">
        <f t="shared" si="53"/>
        <v>-0.24634146341463414</v>
      </c>
      <c r="J358" s="199">
        <f t="shared" si="54"/>
        <v>7.0175438596491224E-2</v>
      </c>
      <c r="K358" s="173">
        <v>7862</v>
      </c>
      <c r="L358" s="173">
        <v>6225</v>
      </c>
      <c r="M358" s="199">
        <f t="shared" si="55"/>
        <v>0.79178326125667764</v>
      </c>
      <c r="N358" s="173">
        <v>9213</v>
      </c>
      <c r="O358" s="173">
        <v>7578</v>
      </c>
      <c r="P358" s="199">
        <f t="shared" si="56"/>
        <v>0.82253337675024418</v>
      </c>
      <c r="Q358" s="199">
        <f t="shared" si="57"/>
        <v>-0.1466406165201346</v>
      </c>
      <c r="R358" s="199">
        <f t="shared" si="58"/>
        <v>-0.17854315122723674</v>
      </c>
      <c r="S358" s="199">
        <f t="shared" si="59"/>
        <v>-3.0750115493566543E-2</v>
      </c>
    </row>
    <row r="359" spans="1:19" ht="14.25" thickBot="1" x14ac:dyDescent="0.3">
      <c r="A359" s="206" t="s">
        <v>353</v>
      </c>
      <c r="B359" s="206">
        <v>0</v>
      </c>
      <c r="C359" s="173">
        <v>0</v>
      </c>
      <c r="D359" s="199" t="str">
        <f t="shared" si="50"/>
        <v/>
      </c>
      <c r="E359" s="173">
        <v>19</v>
      </c>
      <c r="F359" s="173">
        <v>8</v>
      </c>
      <c r="G359" s="199">
        <f t="shared" si="51"/>
        <v>0.42105263157894735</v>
      </c>
      <c r="H359" s="199">
        <f t="shared" si="52"/>
        <v>-1</v>
      </c>
      <c r="I359" s="199">
        <f t="shared" si="53"/>
        <v>-1</v>
      </c>
      <c r="J359" s="199" t="str">
        <f t="shared" si="54"/>
        <v/>
      </c>
      <c r="K359" s="173">
        <v>0</v>
      </c>
      <c r="L359" s="173">
        <v>0</v>
      </c>
      <c r="M359" s="199" t="str">
        <f t="shared" si="55"/>
        <v/>
      </c>
      <c r="N359" s="173">
        <v>171</v>
      </c>
      <c r="O359" s="173">
        <v>99</v>
      </c>
      <c r="P359" s="199">
        <f t="shared" si="56"/>
        <v>0.57894736842105265</v>
      </c>
      <c r="Q359" s="199">
        <f t="shared" si="57"/>
        <v>-1</v>
      </c>
      <c r="R359" s="199">
        <f t="shared" si="58"/>
        <v>-1</v>
      </c>
      <c r="S359" s="199" t="str">
        <f t="shared" si="59"/>
        <v/>
      </c>
    </row>
    <row r="360" spans="1:19" ht="16.5" thickTop="1" thickBot="1" x14ac:dyDescent="0.3">
      <c r="A360" s="200" t="s">
        <v>307</v>
      </c>
      <c r="B360" s="280">
        <v>681</v>
      </c>
      <c r="C360" s="201">
        <v>591</v>
      </c>
      <c r="D360" s="202">
        <f t="shared" si="50"/>
        <v>0.86784140969162993</v>
      </c>
      <c r="E360" s="203">
        <v>675</v>
      </c>
      <c r="F360" s="201">
        <v>465</v>
      </c>
      <c r="G360" s="202">
        <f t="shared" si="51"/>
        <v>0.68888888888888888</v>
      </c>
      <c r="H360" s="202">
        <f t="shared" si="52"/>
        <v>8.8888888888889461E-3</v>
      </c>
      <c r="I360" s="202">
        <f t="shared" si="53"/>
        <v>0.2709677419354839</v>
      </c>
      <c r="J360" s="204">
        <f t="shared" si="54"/>
        <v>0.17895252080274104</v>
      </c>
      <c r="K360" s="205">
        <v>7154</v>
      </c>
      <c r="L360" s="201">
        <v>5993</v>
      </c>
      <c r="M360" s="202">
        <f t="shared" si="55"/>
        <v>0.83771316745876434</v>
      </c>
      <c r="N360" s="203">
        <v>7132</v>
      </c>
      <c r="O360" s="201">
        <v>5175</v>
      </c>
      <c r="P360" s="202">
        <f t="shared" si="56"/>
        <v>0.72560291643297814</v>
      </c>
      <c r="Q360" s="202">
        <f t="shared" si="57"/>
        <v>3.0846887268647372E-3</v>
      </c>
      <c r="R360" s="202">
        <f t="shared" si="58"/>
        <v>0.1580676328502415</v>
      </c>
      <c r="S360" s="204">
        <f t="shared" si="59"/>
        <v>0.1121102510257862</v>
      </c>
    </row>
    <row r="361" spans="1:19" ht="15" thickTop="1" thickBot="1" x14ac:dyDescent="0.3">
      <c r="A361" s="206" t="s">
        <v>351</v>
      </c>
      <c r="B361" s="206">
        <v>681</v>
      </c>
      <c r="C361" s="173">
        <v>591</v>
      </c>
      <c r="D361" s="199">
        <f t="shared" si="50"/>
        <v>0.86784140969162993</v>
      </c>
      <c r="E361" s="173">
        <v>675</v>
      </c>
      <c r="F361" s="173">
        <v>465</v>
      </c>
      <c r="G361" s="199">
        <f t="shared" si="51"/>
        <v>0.68888888888888888</v>
      </c>
      <c r="H361" s="199">
        <f t="shared" si="52"/>
        <v>8.8888888888889461E-3</v>
      </c>
      <c r="I361" s="199">
        <f t="shared" si="53"/>
        <v>0.2709677419354839</v>
      </c>
      <c r="J361" s="199">
        <f t="shared" si="54"/>
        <v>0.17895252080274104</v>
      </c>
      <c r="K361" s="173">
        <v>7154</v>
      </c>
      <c r="L361" s="173">
        <v>5993</v>
      </c>
      <c r="M361" s="199">
        <f t="shared" si="55"/>
        <v>0.83771316745876434</v>
      </c>
      <c r="N361" s="173">
        <v>7132</v>
      </c>
      <c r="O361" s="173">
        <v>5175</v>
      </c>
      <c r="P361" s="199">
        <f t="shared" si="56"/>
        <v>0.72560291643297814</v>
      </c>
      <c r="Q361" s="199">
        <f t="shared" si="57"/>
        <v>3.0846887268647372E-3</v>
      </c>
      <c r="R361" s="199">
        <f t="shared" si="58"/>
        <v>0.1580676328502415</v>
      </c>
      <c r="S361" s="199">
        <f t="shared" si="59"/>
        <v>0.1121102510257862</v>
      </c>
    </row>
    <row r="362" spans="1:19" ht="16.5" thickTop="1" thickBot="1" x14ac:dyDescent="0.3">
      <c r="A362" s="200" t="s">
        <v>301</v>
      </c>
      <c r="B362" s="280">
        <v>676</v>
      </c>
      <c r="C362" s="201">
        <v>229</v>
      </c>
      <c r="D362" s="202">
        <f t="shared" si="50"/>
        <v>0.33875739644970415</v>
      </c>
      <c r="E362" s="203">
        <v>540</v>
      </c>
      <c r="F362" s="201">
        <v>253</v>
      </c>
      <c r="G362" s="202">
        <f t="shared" si="51"/>
        <v>0.4685185185185185</v>
      </c>
      <c r="H362" s="202">
        <f t="shared" si="52"/>
        <v>0.25185185185185177</v>
      </c>
      <c r="I362" s="202">
        <f t="shared" si="53"/>
        <v>-9.4861660079051391E-2</v>
      </c>
      <c r="J362" s="204">
        <f t="shared" si="54"/>
        <v>-0.12976112206881435</v>
      </c>
      <c r="K362" s="205">
        <v>6534</v>
      </c>
      <c r="L362" s="201">
        <v>2503</v>
      </c>
      <c r="M362" s="202">
        <f t="shared" si="55"/>
        <v>0.38307315580042856</v>
      </c>
      <c r="N362" s="203">
        <v>4616</v>
      </c>
      <c r="O362" s="201">
        <v>2217</v>
      </c>
      <c r="P362" s="202">
        <f t="shared" si="56"/>
        <v>0.48028596187175043</v>
      </c>
      <c r="Q362" s="202">
        <f t="shared" si="57"/>
        <v>0.41551126516464465</v>
      </c>
      <c r="R362" s="202">
        <f t="shared" si="58"/>
        <v>0.12900315741993684</v>
      </c>
      <c r="S362" s="204">
        <f t="shared" si="59"/>
        <v>-9.7212806071321878E-2</v>
      </c>
    </row>
    <row r="363" spans="1:19" ht="15" thickTop="1" thickBot="1" x14ac:dyDescent="0.3">
      <c r="A363" s="206" t="s">
        <v>350</v>
      </c>
      <c r="B363" s="206">
        <v>676</v>
      </c>
      <c r="C363" s="173">
        <v>229</v>
      </c>
      <c r="D363" s="199">
        <f t="shared" si="50"/>
        <v>0.33875739644970415</v>
      </c>
      <c r="E363" s="173">
        <v>540</v>
      </c>
      <c r="F363" s="173">
        <v>253</v>
      </c>
      <c r="G363" s="199">
        <f t="shared" si="51"/>
        <v>0.4685185185185185</v>
      </c>
      <c r="H363" s="199">
        <f t="shared" si="52"/>
        <v>0.25185185185185177</v>
      </c>
      <c r="I363" s="199">
        <f t="shared" si="53"/>
        <v>-9.4861660079051391E-2</v>
      </c>
      <c r="J363" s="199">
        <f t="shared" si="54"/>
        <v>-0.12976112206881435</v>
      </c>
      <c r="K363" s="173">
        <v>6534</v>
      </c>
      <c r="L363" s="173">
        <v>2503</v>
      </c>
      <c r="M363" s="199">
        <f t="shared" si="55"/>
        <v>0.38307315580042856</v>
      </c>
      <c r="N363" s="173">
        <v>4616</v>
      </c>
      <c r="O363" s="173">
        <v>2217</v>
      </c>
      <c r="P363" s="199">
        <f t="shared" si="56"/>
        <v>0.48028596187175043</v>
      </c>
      <c r="Q363" s="199">
        <f t="shared" si="57"/>
        <v>0.41551126516464465</v>
      </c>
      <c r="R363" s="199">
        <f t="shared" si="58"/>
        <v>0.12900315741993684</v>
      </c>
      <c r="S363" s="199">
        <f t="shared" si="59"/>
        <v>-9.7212806071321878E-2</v>
      </c>
    </row>
    <row r="364" spans="1:19" ht="16.5" thickTop="1" thickBot="1" x14ac:dyDescent="0.3">
      <c r="A364" s="200" t="s">
        <v>308</v>
      </c>
      <c r="B364" s="280">
        <v>573</v>
      </c>
      <c r="C364" s="201">
        <v>493</v>
      </c>
      <c r="D364" s="202">
        <f t="shared" si="50"/>
        <v>0.86038394415357766</v>
      </c>
      <c r="E364" s="203">
        <v>664</v>
      </c>
      <c r="F364" s="201">
        <v>486</v>
      </c>
      <c r="G364" s="202">
        <f t="shared" si="51"/>
        <v>0.73192771084337349</v>
      </c>
      <c r="H364" s="202">
        <f t="shared" si="52"/>
        <v>-0.13704819277108438</v>
      </c>
      <c r="I364" s="202">
        <f t="shared" si="53"/>
        <v>1.4403292181069949E-2</v>
      </c>
      <c r="J364" s="204">
        <f t="shared" si="54"/>
        <v>0.12845623331020417</v>
      </c>
      <c r="K364" s="205">
        <v>7096</v>
      </c>
      <c r="L364" s="201">
        <v>6358</v>
      </c>
      <c r="M364" s="202">
        <f t="shared" si="55"/>
        <v>0.89599774520856823</v>
      </c>
      <c r="N364" s="203">
        <v>7448</v>
      </c>
      <c r="O364" s="201">
        <v>4912</v>
      </c>
      <c r="P364" s="202">
        <f t="shared" si="56"/>
        <v>0.65950590762620842</v>
      </c>
      <c r="Q364" s="202">
        <f t="shared" si="57"/>
        <v>-4.7261009667024734E-2</v>
      </c>
      <c r="R364" s="202">
        <f t="shared" si="58"/>
        <v>0.29438110749185675</v>
      </c>
      <c r="S364" s="204">
        <f t="shared" si="59"/>
        <v>0.23649183758235981</v>
      </c>
    </row>
    <row r="365" spans="1:19" ht="15" thickTop="1" thickBot="1" x14ac:dyDescent="0.3">
      <c r="A365" s="206" t="s">
        <v>351</v>
      </c>
      <c r="B365" s="206">
        <v>573</v>
      </c>
      <c r="C365" s="173">
        <v>493</v>
      </c>
      <c r="D365" s="199">
        <f t="shared" si="50"/>
        <v>0.86038394415357766</v>
      </c>
      <c r="E365" s="173">
        <v>664</v>
      </c>
      <c r="F365" s="173">
        <v>486</v>
      </c>
      <c r="G365" s="199">
        <f t="shared" si="51"/>
        <v>0.73192771084337349</v>
      </c>
      <c r="H365" s="199">
        <f t="shared" si="52"/>
        <v>-0.13704819277108438</v>
      </c>
      <c r="I365" s="199">
        <f t="shared" si="53"/>
        <v>1.4403292181069949E-2</v>
      </c>
      <c r="J365" s="199">
        <f t="shared" si="54"/>
        <v>0.12845623331020417</v>
      </c>
      <c r="K365" s="173">
        <v>7096</v>
      </c>
      <c r="L365" s="173">
        <v>6358</v>
      </c>
      <c r="M365" s="199">
        <f t="shared" si="55"/>
        <v>0.89599774520856823</v>
      </c>
      <c r="N365" s="173">
        <v>7448</v>
      </c>
      <c r="O365" s="173">
        <v>4912</v>
      </c>
      <c r="P365" s="199">
        <f t="shared" si="56"/>
        <v>0.65950590762620842</v>
      </c>
      <c r="Q365" s="199">
        <f t="shared" si="57"/>
        <v>-4.7261009667024734E-2</v>
      </c>
      <c r="R365" s="199">
        <f t="shared" si="58"/>
        <v>0.29438110749185675</v>
      </c>
      <c r="S365" s="199">
        <f t="shared" si="59"/>
        <v>0.23649183758235981</v>
      </c>
    </row>
    <row r="366" spans="1:19" ht="16.5" thickTop="1" thickBot="1" x14ac:dyDescent="0.3">
      <c r="A366" s="200" t="s">
        <v>293</v>
      </c>
      <c r="B366" s="280">
        <v>480</v>
      </c>
      <c r="C366" s="201">
        <v>431</v>
      </c>
      <c r="D366" s="202">
        <f t="shared" si="50"/>
        <v>0.8979166666666667</v>
      </c>
      <c r="E366" s="203">
        <v>770</v>
      </c>
      <c r="F366" s="201">
        <v>433</v>
      </c>
      <c r="G366" s="202">
        <f t="shared" si="51"/>
        <v>0.56233766233766236</v>
      </c>
      <c r="H366" s="202">
        <f t="shared" si="52"/>
        <v>-0.37662337662337664</v>
      </c>
      <c r="I366" s="202">
        <f t="shared" si="53"/>
        <v>-4.6189376443418473E-3</v>
      </c>
      <c r="J366" s="204">
        <f t="shared" si="54"/>
        <v>0.33557900432900434</v>
      </c>
      <c r="K366" s="205">
        <v>6248</v>
      </c>
      <c r="L366" s="201">
        <v>5426</v>
      </c>
      <c r="M366" s="202">
        <f t="shared" si="55"/>
        <v>0.86843790012804101</v>
      </c>
      <c r="N366" s="203">
        <v>7316</v>
      </c>
      <c r="O366" s="201">
        <v>5690</v>
      </c>
      <c r="P366" s="202">
        <f t="shared" si="56"/>
        <v>0.77774740295243305</v>
      </c>
      <c r="Q366" s="202">
        <f t="shared" si="57"/>
        <v>-0.14598141060688896</v>
      </c>
      <c r="R366" s="202">
        <f t="shared" si="58"/>
        <v>-4.6397188049209115E-2</v>
      </c>
      <c r="S366" s="204">
        <f t="shared" si="59"/>
        <v>9.0690497175607954E-2</v>
      </c>
    </row>
    <row r="367" spans="1:19" ht="14.25" thickTop="1" x14ac:dyDescent="0.25">
      <c r="A367" s="206" t="s">
        <v>351</v>
      </c>
      <c r="B367" s="206">
        <v>480</v>
      </c>
      <c r="C367" s="173">
        <v>431</v>
      </c>
      <c r="D367" s="199">
        <f t="shared" si="50"/>
        <v>0.8979166666666667</v>
      </c>
      <c r="E367" s="173">
        <v>388</v>
      </c>
      <c r="F367" s="173">
        <v>316</v>
      </c>
      <c r="G367" s="199">
        <f t="shared" si="51"/>
        <v>0.81443298969072164</v>
      </c>
      <c r="H367" s="199">
        <f t="shared" si="52"/>
        <v>0.23711340206185572</v>
      </c>
      <c r="I367" s="199">
        <f t="shared" si="53"/>
        <v>0.36392405063291133</v>
      </c>
      <c r="J367" s="199">
        <f t="shared" si="54"/>
        <v>8.3483676975945054E-2</v>
      </c>
      <c r="K367" s="173">
        <v>6248</v>
      </c>
      <c r="L367" s="173">
        <v>5426</v>
      </c>
      <c r="M367" s="199">
        <f t="shared" si="55"/>
        <v>0.86843790012804101</v>
      </c>
      <c r="N367" s="173">
        <v>5982</v>
      </c>
      <c r="O367" s="173">
        <v>5129</v>
      </c>
      <c r="P367" s="199">
        <f t="shared" si="56"/>
        <v>0.85740554998328322</v>
      </c>
      <c r="Q367" s="199">
        <f t="shared" si="57"/>
        <v>4.4466733533935043E-2</v>
      </c>
      <c r="R367" s="199">
        <f t="shared" si="58"/>
        <v>5.7906024566192205E-2</v>
      </c>
      <c r="S367" s="199">
        <f t="shared" si="59"/>
        <v>1.1032350144757785E-2</v>
      </c>
    </row>
    <row r="368" spans="1:19" ht="14.25" thickBot="1" x14ac:dyDescent="0.3">
      <c r="A368" s="206" t="s">
        <v>350</v>
      </c>
      <c r="B368" s="206">
        <v>0</v>
      </c>
      <c r="C368" s="173">
        <v>0</v>
      </c>
      <c r="D368" s="199" t="str">
        <f t="shared" si="50"/>
        <v/>
      </c>
      <c r="E368" s="173">
        <v>382</v>
      </c>
      <c r="F368" s="173">
        <v>117</v>
      </c>
      <c r="G368" s="199">
        <f t="shared" si="51"/>
        <v>0.30628272251308902</v>
      </c>
      <c r="H368" s="199">
        <f t="shared" si="52"/>
        <v>-1</v>
      </c>
      <c r="I368" s="199">
        <f t="shared" si="53"/>
        <v>-1</v>
      </c>
      <c r="J368" s="199" t="str">
        <f t="shared" si="54"/>
        <v/>
      </c>
      <c r="K368" s="173">
        <v>0</v>
      </c>
      <c r="L368" s="173">
        <v>0</v>
      </c>
      <c r="M368" s="199" t="str">
        <f t="shared" si="55"/>
        <v/>
      </c>
      <c r="N368" s="173">
        <v>1334</v>
      </c>
      <c r="O368" s="173">
        <v>561</v>
      </c>
      <c r="P368" s="199">
        <f t="shared" si="56"/>
        <v>0.42053973013493251</v>
      </c>
      <c r="Q368" s="199">
        <f t="shared" si="57"/>
        <v>-1</v>
      </c>
      <c r="R368" s="199">
        <f t="shared" si="58"/>
        <v>-1</v>
      </c>
      <c r="S368" s="199" t="str">
        <f t="shared" si="59"/>
        <v/>
      </c>
    </row>
    <row r="369" spans="1:19" ht="16.5" thickTop="1" thickBot="1" x14ac:dyDescent="0.3">
      <c r="A369" s="200" t="s">
        <v>633</v>
      </c>
      <c r="B369" s="280">
        <v>392</v>
      </c>
      <c r="C369" s="201">
        <v>238</v>
      </c>
      <c r="D369" s="202">
        <f t="shared" si="50"/>
        <v>0.6071428571428571</v>
      </c>
      <c r="E369" s="203">
        <v>0</v>
      </c>
      <c r="F369" s="201">
        <v>0</v>
      </c>
      <c r="G369" s="202" t="str">
        <f t="shared" si="51"/>
        <v/>
      </c>
      <c r="H369" s="202" t="str">
        <f t="shared" si="52"/>
        <v/>
      </c>
      <c r="I369" s="202" t="str">
        <f t="shared" si="53"/>
        <v/>
      </c>
      <c r="J369" s="204" t="str">
        <f t="shared" si="54"/>
        <v/>
      </c>
      <c r="K369" s="205">
        <v>392</v>
      </c>
      <c r="L369" s="201">
        <v>238</v>
      </c>
      <c r="M369" s="202">
        <f t="shared" si="55"/>
        <v>0.6071428571428571</v>
      </c>
      <c r="N369" s="203">
        <v>0</v>
      </c>
      <c r="O369" s="201">
        <v>0</v>
      </c>
      <c r="P369" s="202" t="str">
        <f t="shared" si="56"/>
        <v/>
      </c>
      <c r="Q369" s="202" t="str">
        <f t="shared" si="57"/>
        <v/>
      </c>
      <c r="R369" s="202" t="str">
        <f t="shared" si="58"/>
        <v/>
      </c>
      <c r="S369" s="204" t="str">
        <f t="shared" si="59"/>
        <v/>
      </c>
    </row>
    <row r="370" spans="1:19" ht="15" thickTop="1" thickBot="1" x14ac:dyDescent="0.3">
      <c r="A370" s="206" t="s">
        <v>350</v>
      </c>
      <c r="B370" s="206">
        <v>392</v>
      </c>
      <c r="C370" s="173">
        <v>238</v>
      </c>
      <c r="D370" s="199">
        <f t="shared" si="50"/>
        <v>0.6071428571428571</v>
      </c>
      <c r="E370" s="173">
        <v>0</v>
      </c>
      <c r="F370" s="173">
        <v>0</v>
      </c>
      <c r="G370" s="199" t="str">
        <f t="shared" si="51"/>
        <v/>
      </c>
      <c r="H370" s="199" t="str">
        <f t="shared" si="52"/>
        <v/>
      </c>
      <c r="I370" s="199" t="str">
        <f t="shared" si="53"/>
        <v/>
      </c>
      <c r="J370" s="199" t="str">
        <f t="shared" si="54"/>
        <v/>
      </c>
      <c r="K370" s="173">
        <v>392</v>
      </c>
      <c r="L370" s="173">
        <v>238</v>
      </c>
      <c r="M370" s="199">
        <f t="shared" si="55"/>
        <v>0.6071428571428571</v>
      </c>
      <c r="N370" s="173">
        <v>0</v>
      </c>
      <c r="O370" s="173">
        <v>0</v>
      </c>
      <c r="P370" s="199" t="str">
        <f t="shared" si="56"/>
        <v/>
      </c>
      <c r="Q370" s="199" t="str">
        <f t="shared" si="57"/>
        <v/>
      </c>
      <c r="R370" s="199" t="str">
        <f t="shared" si="58"/>
        <v/>
      </c>
      <c r="S370" s="199" t="str">
        <f t="shared" si="59"/>
        <v/>
      </c>
    </row>
    <row r="371" spans="1:19" ht="16.5" thickTop="1" thickBot="1" x14ac:dyDescent="0.3">
      <c r="A371" s="200" t="s">
        <v>634</v>
      </c>
      <c r="B371" s="280">
        <v>384</v>
      </c>
      <c r="C371" s="201">
        <v>171</v>
      </c>
      <c r="D371" s="202">
        <f t="shared" si="50"/>
        <v>0.4453125</v>
      </c>
      <c r="E371" s="203">
        <v>0</v>
      </c>
      <c r="F371" s="201">
        <v>0</v>
      </c>
      <c r="G371" s="202" t="str">
        <f t="shared" si="51"/>
        <v/>
      </c>
      <c r="H371" s="202" t="str">
        <f t="shared" si="52"/>
        <v/>
      </c>
      <c r="I371" s="202" t="str">
        <f t="shared" si="53"/>
        <v/>
      </c>
      <c r="J371" s="204" t="str">
        <f t="shared" si="54"/>
        <v/>
      </c>
      <c r="K371" s="205">
        <v>384</v>
      </c>
      <c r="L371" s="201">
        <v>171</v>
      </c>
      <c r="M371" s="202">
        <f t="shared" si="55"/>
        <v>0.4453125</v>
      </c>
      <c r="N371" s="203">
        <v>0</v>
      </c>
      <c r="O371" s="201">
        <v>0</v>
      </c>
      <c r="P371" s="202" t="str">
        <f t="shared" si="56"/>
        <v/>
      </c>
      <c r="Q371" s="202" t="str">
        <f t="shared" si="57"/>
        <v/>
      </c>
      <c r="R371" s="202" t="str">
        <f t="shared" si="58"/>
        <v/>
      </c>
      <c r="S371" s="204" t="str">
        <f t="shared" si="59"/>
        <v/>
      </c>
    </row>
    <row r="372" spans="1:19" ht="15" thickTop="1" thickBot="1" x14ac:dyDescent="0.3">
      <c r="A372" s="206" t="s">
        <v>350</v>
      </c>
      <c r="B372" s="206">
        <v>384</v>
      </c>
      <c r="C372" s="173">
        <v>171</v>
      </c>
      <c r="D372" s="199">
        <f t="shared" si="50"/>
        <v>0.4453125</v>
      </c>
      <c r="E372" s="173">
        <v>0</v>
      </c>
      <c r="F372" s="173">
        <v>0</v>
      </c>
      <c r="G372" s="199" t="str">
        <f t="shared" si="51"/>
        <v/>
      </c>
      <c r="H372" s="199" t="str">
        <f t="shared" si="52"/>
        <v/>
      </c>
      <c r="I372" s="199" t="str">
        <f t="shared" si="53"/>
        <v/>
      </c>
      <c r="J372" s="199" t="str">
        <f t="shared" si="54"/>
        <v/>
      </c>
      <c r="K372" s="173">
        <v>384</v>
      </c>
      <c r="L372" s="173">
        <v>171</v>
      </c>
      <c r="M372" s="199">
        <f t="shared" si="55"/>
        <v>0.4453125</v>
      </c>
      <c r="N372" s="173">
        <v>0</v>
      </c>
      <c r="O372" s="173">
        <v>0</v>
      </c>
      <c r="P372" s="199" t="str">
        <f t="shared" si="56"/>
        <v/>
      </c>
      <c r="Q372" s="199" t="str">
        <f t="shared" si="57"/>
        <v/>
      </c>
      <c r="R372" s="199" t="str">
        <f t="shared" si="58"/>
        <v/>
      </c>
      <c r="S372" s="199" t="str">
        <f t="shared" si="59"/>
        <v/>
      </c>
    </row>
    <row r="373" spans="1:19" ht="16.5" thickTop="1" thickBot="1" x14ac:dyDescent="0.3">
      <c r="A373" s="200" t="s">
        <v>635</v>
      </c>
      <c r="B373" s="280">
        <v>369</v>
      </c>
      <c r="C373" s="201">
        <v>308</v>
      </c>
      <c r="D373" s="202">
        <f t="shared" si="50"/>
        <v>0.83468834688346882</v>
      </c>
      <c r="E373" s="203">
        <v>0</v>
      </c>
      <c r="F373" s="201">
        <v>0</v>
      </c>
      <c r="G373" s="202" t="str">
        <f t="shared" si="51"/>
        <v/>
      </c>
      <c r="H373" s="202" t="str">
        <f t="shared" si="52"/>
        <v/>
      </c>
      <c r="I373" s="202" t="str">
        <f t="shared" si="53"/>
        <v/>
      </c>
      <c r="J373" s="204" t="str">
        <f t="shared" si="54"/>
        <v/>
      </c>
      <c r="K373" s="205">
        <v>369</v>
      </c>
      <c r="L373" s="201">
        <v>308</v>
      </c>
      <c r="M373" s="202">
        <f t="shared" si="55"/>
        <v>0.83468834688346882</v>
      </c>
      <c r="N373" s="203">
        <v>0</v>
      </c>
      <c r="O373" s="201">
        <v>0</v>
      </c>
      <c r="P373" s="202" t="str">
        <f t="shared" si="56"/>
        <v/>
      </c>
      <c r="Q373" s="202" t="str">
        <f t="shared" si="57"/>
        <v/>
      </c>
      <c r="R373" s="202" t="str">
        <f t="shared" si="58"/>
        <v/>
      </c>
      <c r="S373" s="204" t="str">
        <f t="shared" si="59"/>
        <v/>
      </c>
    </row>
    <row r="374" spans="1:19" ht="15" thickTop="1" thickBot="1" x14ac:dyDescent="0.3">
      <c r="A374" s="206" t="s">
        <v>351</v>
      </c>
      <c r="B374" s="206">
        <v>369</v>
      </c>
      <c r="C374" s="173">
        <v>308</v>
      </c>
      <c r="D374" s="199">
        <f t="shared" si="50"/>
        <v>0.83468834688346882</v>
      </c>
      <c r="E374" s="173">
        <v>0</v>
      </c>
      <c r="F374" s="173">
        <v>0</v>
      </c>
      <c r="G374" s="199" t="str">
        <f t="shared" si="51"/>
        <v/>
      </c>
      <c r="H374" s="199" t="str">
        <f t="shared" si="52"/>
        <v/>
      </c>
      <c r="I374" s="199" t="str">
        <f t="shared" si="53"/>
        <v/>
      </c>
      <c r="J374" s="199" t="str">
        <f t="shared" si="54"/>
        <v/>
      </c>
      <c r="K374" s="173">
        <v>369</v>
      </c>
      <c r="L374" s="173">
        <v>308</v>
      </c>
      <c r="M374" s="199">
        <f t="shared" si="55"/>
        <v>0.83468834688346882</v>
      </c>
      <c r="N374" s="173">
        <v>0</v>
      </c>
      <c r="O374" s="173">
        <v>0</v>
      </c>
      <c r="P374" s="199" t="str">
        <f t="shared" si="56"/>
        <v/>
      </c>
      <c r="Q374" s="199" t="str">
        <f t="shared" si="57"/>
        <v/>
      </c>
      <c r="R374" s="199" t="str">
        <f t="shared" si="58"/>
        <v/>
      </c>
      <c r="S374" s="199" t="str">
        <f t="shared" si="59"/>
        <v/>
      </c>
    </row>
    <row r="375" spans="1:19" ht="16.5" thickTop="1" thickBot="1" x14ac:dyDescent="0.3">
      <c r="A375" s="200" t="s">
        <v>309</v>
      </c>
      <c r="B375" s="280">
        <v>364</v>
      </c>
      <c r="C375" s="201">
        <v>321</v>
      </c>
      <c r="D375" s="202">
        <f t="shared" si="50"/>
        <v>0.88186813186813184</v>
      </c>
      <c r="E375" s="203">
        <v>364</v>
      </c>
      <c r="F375" s="201">
        <v>299</v>
      </c>
      <c r="G375" s="202">
        <f t="shared" si="51"/>
        <v>0.8214285714285714</v>
      </c>
      <c r="H375" s="202">
        <f t="shared" si="52"/>
        <v>0</v>
      </c>
      <c r="I375" s="202">
        <f t="shared" si="53"/>
        <v>7.3578595317725703E-2</v>
      </c>
      <c r="J375" s="204">
        <f t="shared" si="54"/>
        <v>6.0439560439560447E-2</v>
      </c>
      <c r="K375" s="205">
        <v>4183</v>
      </c>
      <c r="L375" s="201">
        <v>3347</v>
      </c>
      <c r="M375" s="202">
        <f t="shared" si="55"/>
        <v>0.80014343772412144</v>
      </c>
      <c r="N375" s="203">
        <v>4335</v>
      </c>
      <c r="O375" s="201">
        <v>3370</v>
      </c>
      <c r="P375" s="202">
        <f t="shared" si="56"/>
        <v>0.77739331026528258</v>
      </c>
      <c r="Q375" s="202">
        <f t="shared" si="57"/>
        <v>-3.5063437139561726E-2</v>
      </c>
      <c r="R375" s="202">
        <f t="shared" si="58"/>
        <v>-6.8249258160237858E-3</v>
      </c>
      <c r="S375" s="204">
        <f t="shared" si="59"/>
        <v>2.2750127458838865E-2</v>
      </c>
    </row>
    <row r="376" spans="1:19" ht="14.25" thickTop="1" x14ac:dyDescent="0.25">
      <c r="A376" s="206" t="s">
        <v>351</v>
      </c>
      <c r="B376" s="206">
        <v>364</v>
      </c>
      <c r="C376" s="173">
        <v>321</v>
      </c>
      <c r="D376" s="199">
        <f t="shared" si="50"/>
        <v>0.88186813186813184</v>
      </c>
      <c r="E376" s="173">
        <v>364</v>
      </c>
      <c r="F376" s="173">
        <v>299</v>
      </c>
      <c r="G376" s="199">
        <f t="shared" si="51"/>
        <v>0.8214285714285714</v>
      </c>
      <c r="H376" s="199">
        <f t="shared" si="52"/>
        <v>0</v>
      </c>
      <c r="I376" s="199">
        <f t="shared" si="53"/>
        <v>7.3578595317725703E-2</v>
      </c>
      <c r="J376" s="199">
        <f t="shared" si="54"/>
        <v>6.0439560439560447E-2</v>
      </c>
      <c r="K376" s="173">
        <v>4126</v>
      </c>
      <c r="L376" s="173">
        <v>3334</v>
      </c>
      <c r="M376" s="199">
        <f t="shared" si="55"/>
        <v>0.80804653417353367</v>
      </c>
      <c r="N376" s="173">
        <v>4257</v>
      </c>
      <c r="O376" s="173">
        <v>3353</v>
      </c>
      <c r="P376" s="199">
        <f t="shared" si="56"/>
        <v>0.78764388066713653</v>
      </c>
      <c r="Q376" s="199">
        <f t="shared" si="57"/>
        <v>-3.0772844726333126E-2</v>
      </c>
      <c r="R376" s="199">
        <f t="shared" si="58"/>
        <v>-5.666567253206134E-3</v>
      </c>
      <c r="S376" s="199">
        <f t="shared" si="59"/>
        <v>2.0402653506397139E-2</v>
      </c>
    </row>
    <row r="377" spans="1:19" ht="14.25" thickBot="1" x14ac:dyDescent="0.3">
      <c r="A377" s="206" t="s">
        <v>352</v>
      </c>
      <c r="B377" s="206">
        <v>0</v>
      </c>
      <c r="C377" s="173">
        <v>0</v>
      </c>
      <c r="D377" s="199" t="str">
        <f t="shared" si="50"/>
        <v/>
      </c>
      <c r="E377" s="173">
        <v>0</v>
      </c>
      <c r="F377" s="173">
        <v>0</v>
      </c>
      <c r="G377" s="199" t="str">
        <f t="shared" si="51"/>
        <v/>
      </c>
      <c r="H377" s="199" t="str">
        <f t="shared" si="52"/>
        <v/>
      </c>
      <c r="I377" s="199" t="str">
        <f t="shared" si="53"/>
        <v/>
      </c>
      <c r="J377" s="199" t="str">
        <f t="shared" si="54"/>
        <v/>
      </c>
      <c r="K377" s="173">
        <v>57</v>
      </c>
      <c r="L377" s="173">
        <v>13</v>
      </c>
      <c r="M377" s="199">
        <f t="shared" si="55"/>
        <v>0.22807017543859648</v>
      </c>
      <c r="N377" s="173">
        <v>78</v>
      </c>
      <c r="O377" s="173">
        <v>17</v>
      </c>
      <c r="P377" s="199">
        <f t="shared" si="56"/>
        <v>0.21794871794871795</v>
      </c>
      <c r="Q377" s="199">
        <f t="shared" si="57"/>
        <v>-0.26923076923076927</v>
      </c>
      <c r="R377" s="199">
        <f t="shared" si="58"/>
        <v>-0.23529411764705888</v>
      </c>
      <c r="S377" s="199">
        <f t="shared" si="59"/>
        <v>1.0121457489878527E-2</v>
      </c>
    </row>
    <row r="378" spans="1:19" ht="16.5" thickTop="1" thickBot="1" x14ac:dyDescent="0.3">
      <c r="A378" s="200" t="s">
        <v>314</v>
      </c>
      <c r="B378" s="280">
        <v>297</v>
      </c>
      <c r="C378" s="201">
        <v>264</v>
      </c>
      <c r="D378" s="202">
        <f t="shared" si="50"/>
        <v>0.88888888888888884</v>
      </c>
      <c r="E378" s="203">
        <v>379</v>
      </c>
      <c r="F378" s="201">
        <v>312</v>
      </c>
      <c r="G378" s="202">
        <f t="shared" si="51"/>
        <v>0.82321899736147752</v>
      </c>
      <c r="H378" s="202">
        <f t="shared" si="52"/>
        <v>-0.21635883905013198</v>
      </c>
      <c r="I378" s="202">
        <f t="shared" si="53"/>
        <v>-0.15384615384615385</v>
      </c>
      <c r="J378" s="204">
        <f t="shared" si="54"/>
        <v>6.5669891527411317E-2</v>
      </c>
      <c r="K378" s="205">
        <v>3118</v>
      </c>
      <c r="L378" s="201">
        <v>2171</v>
      </c>
      <c r="M378" s="202">
        <f t="shared" si="55"/>
        <v>0.69627966645285444</v>
      </c>
      <c r="N378" s="203">
        <v>3468</v>
      </c>
      <c r="O378" s="201">
        <v>2128</v>
      </c>
      <c r="P378" s="202">
        <f t="shared" si="56"/>
        <v>0.61361014994232987</v>
      </c>
      <c r="Q378" s="202">
        <f t="shared" si="57"/>
        <v>-0.10092272202998842</v>
      </c>
      <c r="R378" s="202">
        <f t="shared" si="58"/>
        <v>2.0206766917293173E-2</v>
      </c>
      <c r="S378" s="204">
        <f t="shared" si="59"/>
        <v>8.2669516510524566E-2</v>
      </c>
    </row>
    <row r="379" spans="1:19" ht="14.25" thickTop="1" x14ac:dyDescent="0.25">
      <c r="A379" s="206" t="s">
        <v>352</v>
      </c>
      <c r="B379" s="206">
        <v>297</v>
      </c>
      <c r="C379" s="173">
        <v>264</v>
      </c>
      <c r="D379" s="199">
        <f t="shared" si="50"/>
        <v>0.88888888888888884</v>
      </c>
      <c r="E379" s="173">
        <v>379</v>
      </c>
      <c r="F379" s="173">
        <v>312</v>
      </c>
      <c r="G379" s="199">
        <f t="shared" si="51"/>
        <v>0.82321899736147752</v>
      </c>
      <c r="H379" s="199">
        <f t="shared" si="52"/>
        <v>-0.21635883905013198</v>
      </c>
      <c r="I379" s="199">
        <f t="shared" si="53"/>
        <v>-0.15384615384615385</v>
      </c>
      <c r="J379" s="199">
        <f t="shared" si="54"/>
        <v>6.5669891527411317E-2</v>
      </c>
      <c r="K379" s="173">
        <v>3023</v>
      </c>
      <c r="L379" s="173">
        <v>2140</v>
      </c>
      <c r="M379" s="199">
        <f t="shared" si="55"/>
        <v>0.70790605358914982</v>
      </c>
      <c r="N379" s="173">
        <v>2993</v>
      </c>
      <c r="O379" s="173">
        <v>2011</v>
      </c>
      <c r="P379" s="199">
        <f t="shared" si="56"/>
        <v>0.67190110257266955</v>
      </c>
      <c r="Q379" s="199">
        <f t="shared" si="57"/>
        <v>1.0023387905111925E-2</v>
      </c>
      <c r="R379" s="199">
        <f t="shared" si="58"/>
        <v>6.4147190452511271E-2</v>
      </c>
      <c r="S379" s="199">
        <f t="shared" si="59"/>
        <v>3.6004951016480269E-2</v>
      </c>
    </row>
    <row r="380" spans="1:19" ht="14.25" thickBot="1" x14ac:dyDescent="0.3">
      <c r="A380" s="206" t="s">
        <v>353</v>
      </c>
      <c r="B380" s="206">
        <v>0</v>
      </c>
      <c r="C380" s="173">
        <v>0</v>
      </c>
      <c r="D380" s="199" t="str">
        <f t="shared" si="50"/>
        <v/>
      </c>
      <c r="E380" s="173">
        <v>0</v>
      </c>
      <c r="F380" s="173">
        <v>0</v>
      </c>
      <c r="G380" s="199" t="str">
        <f t="shared" si="51"/>
        <v/>
      </c>
      <c r="H380" s="199" t="str">
        <f t="shared" si="52"/>
        <v/>
      </c>
      <c r="I380" s="199" t="str">
        <f t="shared" si="53"/>
        <v/>
      </c>
      <c r="J380" s="199" t="str">
        <f t="shared" si="54"/>
        <v/>
      </c>
      <c r="K380" s="173">
        <v>95</v>
      </c>
      <c r="L380" s="173">
        <v>31</v>
      </c>
      <c r="M380" s="199">
        <f t="shared" si="55"/>
        <v>0.32631578947368423</v>
      </c>
      <c r="N380" s="173">
        <v>475</v>
      </c>
      <c r="O380" s="173">
        <v>117</v>
      </c>
      <c r="P380" s="199">
        <f t="shared" si="56"/>
        <v>0.24631578947368421</v>
      </c>
      <c r="Q380" s="199">
        <f t="shared" si="57"/>
        <v>-0.8</v>
      </c>
      <c r="R380" s="199">
        <f t="shared" si="58"/>
        <v>-0.7350427350427351</v>
      </c>
      <c r="S380" s="199">
        <f t="shared" si="59"/>
        <v>8.0000000000000016E-2</v>
      </c>
    </row>
    <row r="381" spans="1:19" ht="16.5" thickTop="1" thickBot="1" x14ac:dyDescent="0.3">
      <c r="A381" s="200" t="s">
        <v>392</v>
      </c>
      <c r="B381" s="280">
        <v>274</v>
      </c>
      <c r="C381" s="201">
        <v>230</v>
      </c>
      <c r="D381" s="202">
        <f t="shared" si="50"/>
        <v>0.83941605839416056</v>
      </c>
      <c r="E381" s="203">
        <v>1010</v>
      </c>
      <c r="F381" s="201">
        <v>783</v>
      </c>
      <c r="G381" s="202">
        <f t="shared" si="51"/>
        <v>0.77524752475247527</v>
      </c>
      <c r="H381" s="202">
        <f t="shared" si="52"/>
        <v>-0.72871287128712869</v>
      </c>
      <c r="I381" s="202">
        <f t="shared" si="53"/>
        <v>-0.70625798212005109</v>
      </c>
      <c r="J381" s="204">
        <f t="shared" si="54"/>
        <v>6.4168533641685288E-2</v>
      </c>
      <c r="K381" s="205">
        <v>4529</v>
      </c>
      <c r="L381" s="201">
        <v>3777</v>
      </c>
      <c r="M381" s="202">
        <f t="shared" si="55"/>
        <v>0.83395893133141974</v>
      </c>
      <c r="N381" s="203">
        <v>12016</v>
      </c>
      <c r="O381" s="201">
        <v>8867</v>
      </c>
      <c r="P381" s="202">
        <f t="shared" si="56"/>
        <v>0.73793275632490019</v>
      </c>
      <c r="Q381" s="202">
        <f t="shared" si="57"/>
        <v>-0.62308588548601862</v>
      </c>
      <c r="R381" s="202">
        <f t="shared" si="58"/>
        <v>-0.57403856997857217</v>
      </c>
      <c r="S381" s="204">
        <f t="shared" si="59"/>
        <v>9.6026175006519554E-2</v>
      </c>
    </row>
    <row r="382" spans="1:19" ht="14.25" thickTop="1" x14ac:dyDescent="0.25">
      <c r="A382" s="206" t="s">
        <v>351</v>
      </c>
      <c r="B382" s="206">
        <v>274</v>
      </c>
      <c r="C382" s="173">
        <v>230</v>
      </c>
      <c r="D382" s="199">
        <f t="shared" si="50"/>
        <v>0.83941605839416056</v>
      </c>
      <c r="E382" s="173">
        <v>0</v>
      </c>
      <c r="F382" s="173">
        <v>0</v>
      </c>
      <c r="G382" s="199" t="str">
        <f t="shared" si="51"/>
        <v/>
      </c>
      <c r="H382" s="199" t="str">
        <f t="shared" si="52"/>
        <v/>
      </c>
      <c r="I382" s="199" t="str">
        <f t="shared" si="53"/>
        <v/>
      </c>
      <c r="J382" s="199" t="str">
        <f t="shared" si="54"/>
        <v/>
      </c>
      <c r="K382" s="173">
        <v>274</v>
      </c>
      <c r="L382" s="173">
        <v>230</v>
      </c>
      <c r="M382" s="199">
        <f t="shared" si="55"/>
        <v>0.83941605839416056</v>
      </c>
      <c r="N382" s="173">
        <v>0</v>
      </c>
      <c r="O382" s="173">
        <v>0</v>
      </c>
      <c r="P382" s="199" t="str">
        <f t="shared" si="56"/>
        <v/>
      </c>
      <c r="Q382" s="199" t="str">
        <f t="shared" si="57"/>
        <v/>
      </c>
      <c r="R382" s="199" t="str">
        <f t="shared" si="58"/>
        <v/>
      </c>
      <c r="S382" s="199" t="str">
        <f t="shared" si="59"/>
        <v/>
      </c>
    </row>
    <row r="383" spans="1:19" ht="14.25" thickBot="1" x14ac:dyDescent="0.3">
      <c r="A383" s="206" t="s">
        <v>354</v>
      </c>
      <c r="B383" s="206">
        <v>0</v>
      </c>
      <c r="C383" s="173">
        <v>0</v>
      </c>
      <c r="D383" s="199" t="str">
        <f t="shared" si="50"/>
        <v/>
      </c>
      <c r="E383" s="173">
        <v>1010</v>
      </c>
      <c r="F383" s="173">
        <v>783</v>
      </c>
      <c r="G383" s="199">
        <f t="shared" si="51"/>
        <v>0.77524752475247527</v>
      </c>
      <c r="H383" s="199">
        <f t="shared" si="52"/>
        <v>-1</v>
      </c>
      <c r="I383" s="199">
        <f t="shared" si="53"/>
        <v>-1</v>
      </c>
      <c r="J383" s="199" t="str">
        <f t="shared" si="54"/>
        <v/>
      </c>
      <c r="K383" s="173">
        <v>4255</v>
      </c>
      <c r="L383" s="173">
        <v>3547</v>
      </c>
      <c r="M383" s="199">
        <f t="shared" si="55"/>
        <v>0.8336075205640423</v>
      </c>
      <c r="N383" s="173">
        <v>12016</v>
      </c>
      <c r="O383" s="173">
        <v>8867</v>
      </c>
      <c r="P383" s="199">
        <f t="shared" si="56"/>
        <v>0.73793275632490019</v>
      </c>
      <c r="Q383" s="199">
        <f t="shared" si="57"/>
        <v>-0.64588881491344874</v>
      </c>
      <c r="R383" s="199">
        <f t="shared" si="58"/>
        <v>-0.59997744445697532</v>
      </c>
      <c r="S383" s="199">
        <f t="shared" si="59"/>
        <v>9.5674764239142118E-2</v>
      </c>
    </row>
    <row r="384" spans="1:19" ht="16.5" thickTop="1" thickBot="1" x14ac:dyDescent="0.3">
      <c r="A384" s="200" t="s">
        <v>317</v>
      </c>
      <c r="B384" s="280">
        <v>273</v>
      </c>
      <c r="C384" s="201">
        <v>256</v>
      </c>
      <c r="D384" s="202">
        <f t="shared" si="50"/>
        <v>0.93772893772893773</v>
      </c>
      <c r="E384" s="203">
        <v>285</v>
      </c>
      <c r="F384" s="201">
        <v>263</v>
      </c>
      <c r="G384" s="202">
        <f t="shared" si="51"/>
        <v>0.92280701754385963</v>
      </c>
      <c r="H384" s="202">
        <f t="shared" si="52"/>
        <v>-4.2105263157894757E-2</v>
      </c>
      <c r="I384" s="202">
        <f t="shared" si="53"/>
        <v>-2.6615969581749055E-2</v>
      </c>
      <c r="J384" s="204">
        <f t="shared" si="54"/>
        <v>1.4921920185078097E-2</v>
      </c>
      <c r="K384" s="205">
        <v>2060</v>
      </c>
      <c r="L384" s="201">
        <v>1932</v>
      </c>
      <c r="M384" s="202">
        <f t="shared" si="55"/>
        <v>0.93786407766990287</v>
      </c>
      <c r="N384" s="203">
        <v>2050</v>
      </c>
      <c r="O384" s="201">
        <v>1776</v>
      </c>
      <c r="P384" s="202">
        <f t="shared" si="56"/>
        <v>0.86634146341463414</v>
      </c>
      <c r="Q384" s="202">
        <f t="shared" si="57"/>
        <v>4.8780487804878092E-3</v>
      </c>
      <c r="R384" s="202">
        <f t="shared" si="58"/>
        <v>8.783783783783794E-2</v>
      </c>
      <c r="S384" s="204">
        <f t="shared" si="59"/>
        <v>7.1522614255268735E-2</v>
      </c>
    </row>
    <row r="385" spans="1:19" ht="14.25" thickTop="1" x14ac:dyDescent="0.25">
      <c r="A385" s="206" t="s">
        <v>352</v>
      </c>
      <c r="B385" s="206">
        <v>273</v>
      </c>
      <c r="C385" s="173">
        <v>256</v>
      </c>
      <c r="D385" s="199">
        <f t="shared" si="50"/>
        <v>0.93772893772893773</v>
      </c>
      <c r="E385" s="173">
        <v>209</v>
      </c>
      <c r="F385" s="173">
        <v>195</v>
      </c>
      <c r="G385" s="199">
        <f t="shared" si="51"/>
        <v>0.93301435406698563</v>
      </c>
      <c r="H385" s="199">
        <f t="shared" si="52"/>
        <v>0.30622009569377995</v>
      </c>
      <c r="I385" s="199">
        <f t="shared" si="53"/>
        <v>0.31282051282051282</v>
      </c>
      <c r="J385" s="199">
        <f t="shared" si="54"/>
        <v>4.7145836619520987E-3</v>
      </c>
      <c r="K385" s="173">
        <v>1968</v>
      </c>
      <c r="L385" s="173">
        <v>1853</v>
      </c>
      <c r="M385" s="199">
        <f t="shared" si="55"/>
        <v>0.94156504065040647</v>
      </c>
      <c r="N385" s="173">
        <v>1462</v>
      </c>
      <c r="O385" s="173">
        <v>1300</v>
      </c>
      <c r="P385" s="199">
        <f t="shared" si="56"/>
        <v>0.8891928864569083</v>
      </c>
      <c r="Q385" s="199">
        <f t="shared" si="57"/>
        <v>0.34610123119015057</v>
      </c>
      <c r="R385" s="199">
        <f t="shared" si="58"/>
        <v>0.42538461538461547</v>
      </c>
      <c r="S385" s="199">
        <f t="shared" si="59"/>
        <v>5.2372154193498166E-2</v>
      </c>
    </row>
    <row r="386" spans="1:19" ht="14.25" thickBot="1" x14ac:dyDescent="0.3">
      <c r="A386" s="206" t="s">
        <v>351</v>
      </c>
      <c r="B386" s="206">
        <v>0</v>
      </c>
      <c r="C386" s="173">
        <v>0</v>
      </c>
      <c r="D386" s="199" t="str">
        <f t="shared" si="50"/>
        <v/>
      </c>
      <c r="E386" s="173">
        <v>76</v>
      </c>
      <c r="F386" s="173">
        <v>68</v>
      </c>
      <c r="G386" s="199">
        <f t="shared" si="51"/>
        <v>0.89473684210526316</v>
      </c>
      <c r="H386" s="199">
        <f t="shared" si="52"/>
        <v>-1</v>
      </c>
      <c r="I386" s="199">
        <f t="shared" si="53"/>
        <v>-1</v>
      </c>
      <c r="J386" s="199" t="str">
        <f t="shared" si="54"/>
        <v/>
      </c>
      <c r="K386" s="173">
        <v>92</v>
      </c>
      <c r="L386" s="173">
        <v>79</v>
      </c>
      <c r="M386" s="199">
        <f t="shared" si="55"/>
        <v>0.85869565217391308</v>
      </c>
      <c r="N386" s="173">
        <v>588</v>
      </c>
      <c r="O386" s="173">
        <v>476</v>
      </c>
      <c r="P386" s="199">
        <f t="shared" si="56"/>
        <v>0.80952380952380953</v>
      </c>
      <c r="Q386" s="199">
        <f t="shared" si="57"/>
        <v>-0.84353741496598644</v>
      </c>
      <c r="R386" s="199">
        <f t="shared" si="58"/>
        <v>-0.83403361344537819</v>
      </c>
      <c r="S386" s="199">
        <f t="shared" si="59"/>
        <v>4.9171842650103548E-2</v>
      </c>
    </row>
    <row r="387" spans="1:19" ht="16.5" thickTop="1" thickBot="1" x14ac:dyDescent="0.3">
      <c r="A387" s="200" t="s">
        <v>310</v>
      </c>
      <c r="B387" s="280">
        <v>216</v>
      </c>
      <c r="C387" s="201">
        <v>135</v>
      </c>
      <c r="D387" s="202">
        <f t="shared" si="50"/>
        <v>0.625</v>
      </c>
      <c r="E387" s="203">
        <v>494</v>
      </c>
      <c r="F387" s="201">
        <v>286</v>
      </c>
      <c r="G387" s="202">
        <f t="shared" si="51"/>
        <v>0.57894736842105265</v>
      </c>
      <c r="H387" s="202">
        <f t="shared" si="52"/>
        <v>-0.56275303643724695</v>
      </c>
      <c r="I387" s="202">
        <f t="shared" si="53"/>
        <v>-0.52797202797202791</v>
      </c>
      <c r="J387" s="204">
        <f t="shared" si="54"/>
        <v>4.6052631578947345E-2</v>
      </c>
      <c r="K387" s="205">
        <v>2922</v>
      </c>
      <c r="L387" s="201">
        <v>1527</v>
      </c>
      <c r="M387" s="202">
        <f t="shared" si="55"/>
        <v>0.52258726899383978</v>
      </c>
      <c r="N387" s="203">
        <v>4482</v>
      </c>
      <c r="O387" s="201">
        <v>2567</v>
      </c>
      <c r="P387" s="202">
        <f t="shared" si="56"/>
        <v>0.57273538598839802</v>
      </c>
      <c r="Q387" s="202">
        <f t="shared" si="57"/>
        <v>-0.34805890227576974</v>
      </c>
      <c r="R387" s="202">
        <f t="shared" si="58"/>
        <v>-0.4051421893260615</v>
      </c>
      <c r="S387" s="204">
        <f t="shared" si="59"/>
        <v>-5.0148116994558234E-2</v>
      </c>
    </row>
    <row r="388" spans="1:19" ht="14.25" thickTop="1" x14ac:dyDescent="0.25">
      <c r="A388" s="206" t="s">
        <v>352</v>
      </c>
      <c r="B388" s="206">
        <v>216</v>
      </c>
      <c r="C388" s="173">
        <v>135</v>
      </c>
      <c r="D388" s="199">
        <f t="shared" si="50"/>
        <v>0.625</v>
      </c>
      <c r="E388" s="173">
        <v>0</v>
      </c>
      <c r="F388" s="173">
        <v>0</v>
      </c>
      <c r="G388" s="199" t="str">
        <f t="shared" si="51"/>
        <v/>
      </c>
      <c r="H388" s="199" t="str">
        <f t="shared" si="52"/>
        <v/>
      </c>
      <c r="I388" s="199" t="str">
        <f t="shared" si="53"/>
        <v/>
      </c>
      <c r="J388" s="199" t="str">
        <f t="shared" si="54"/>
        <v/>
      </c>
      <c r="K388" s="173">
        <v>1117</v>
      </c>
      <c r="L388" s="173">
        <v>580</v>
      </c>
      <c r="M388" s="199">
        <f t="shared" si="55"/>
        <v>0.51924798567591768</v>
      </c>
      <c r="N388" s="173">
        <v>245</v>
      </c>
      <c r="O388" s="173">
        <v>166</v>
      </c>
      <c r="P388" s="199">
        <f t="shared" si="56"/>
        <v>0.67755102040816328</v>
      </c>
      <c r="Q388" s="199">
        <f t="shared" si="57"/>
        <v>3.5591836734693878</v>
      </c>
      <c r="R388" s="199">
        <f t="shared" si="58"/>
        <v>2.4939759036144578</v>
      </c>
      <c r="S388" s="199">
        <f t="shared" si="59"/>
        <v>-0.15830303473224561</v>
      </c>
    </row>
    <row r="389" spans="1:19" ht="14.25" thickBot="1" x14ac:dyDescent="0.3">
      <c r="A389" s="206" t="s">
        <v>353</v>
      </c>
      <c r="B389" s="206">
        <v>0</v>
      </c>
      <c r="C389" s="173">
        <v>0</v>
      </c>
      <c r="D389" s="199" t="str">
        <f t="shared" si="50"/>
        <v/>
      </c>
      <c r="E389" s="173">
        <v>494</v>
      </c>
      <c r="F389" s="173">
        <v>286</v>
      </c>
      <c r="G389" s="199">
        <f t="shared" si="51"/>
        <v>0.57894736842105265</v>
      </c>
      <c r="H389" s="199">
        <f t="shared" si="52"/>
        <v>-1</v>
      </c>
      <c r="I389" s="199">
        <f t="shared" si="53"/>
        <v>-1</v>
      </c>
      <c r="J389" s="199" t="str">
        <f t="shared" si="54"/>
        <v/>
      </c>
      <c r="K389" s="173">
        <v>1805</v>
      </c>
      <c r="L389" s="173">
        <v>947</v>
      </c>
      <c r="M389" s="199">
        <f t="shared" si="55"/>
        <v>0.52465373961218842</v>
      </c>
      <c r="N389" s="173">
        <v>4237</v>
      </c>
      <c r="O389" s="173">
        <v>2401</v>
      </c>
      <c r="P389" s="199">
        <f t="shared" si="56"/>
        <v>0.56667453386830302</v>
      </c>
      <c r="Q389" s="199">
        <f t="shared" si="57"/>
        <v>-0.57399103139013452</v>
      </c>
      <c r="R389" s="199">
        <f t="shared" si="58"/>
        <v>-0.60558100791336944</v>
      </c>
      <c r="S389" s="199">
        <f t="shared" si="59"/>
        <v>-4.2020794256114602E-2</v>
      </c>
    </row>
    <row r="390" spans="1:19" ht="16.5" thickTop="1" thickBot="1" x14ac:dyDescent="0.3">
      <c r="A390" s="200" t="s">
        <v>312</v>
      </c>
      <c r="B390" s="280">
        <v>188</v>
      </c>
      <c r="C390" s="201">
        <v>158</v>
      </c>
      <c r="D390" s="202">
        <f t="shared" si="50"/>
        <v>0.84042553191489366</v>
      </c>
      <c r="E390" s="203">
        <v>551</v>
      </c>
      <c r="F390" s="201">
        <v>404</v>
      </c>
      <c r="G390" s="202">
        <f t="shared" si="51"/>
        <v>0.73321234119782219</v>
      </c>
      <c r="H390" s="202">
        <f t="shared" si="52"/>
        <v>-0.6588021778584392</v>
      </c>
      <c r="I390" s="202">
        <f t="shared" si="53"/>
        <v>-0.6089108910891089</v>
      </c>
      <c r="J390" s="204">
        <f t="shared" si="54"/>
        <v>0.10721319071707147</v>
      </c>
      <c r="K390" s="205">
        <v>2853</v>
      </c>
      <c r="L390" s="201">
        <v>1620</v>
      </c>
      <c r="M390" s="202">
        <f t="shared" si="55"/>
        <v>0.56782334384858046</v>
      </c>
      <c r="N390" s="203">
        <v>4917</v>
      </c>
      <c r="O390" s="201">
        <v>2929</v>
      </c>
      <c r="P390" s="202">
        <f t="shared" si="56"/>
        <v>0.59568842790319299</v>
      </c>
      <c r="Q390" s="202">
        <f t="shared" si="57"/>
        <v>-0.41976815131177547</v>
      </c>
      <c r="R390" s="202">
        <f t="shared" si="58"/>
        <v>-0.44691020826220551</v>
      </c>
      <c r="S390" s="204">
        <f t="shared" si="59"/>
        <v>-2.7865084054612521E-2</v>
      </c>
    </row>
    <row r="391" spans="1:19" ht="14.25" thickTop="1" x14ac:dyDescent="0.25">
      <c r="A391" s="206" t="s">
        <v>352</v>
      </c>
      <c r="B391" s="206">
        <v>188</v>
      </c>
      <c r="C391" s="173">
        <v>158</v>
      </c>
      <c r="D391" s="199">
        <f t="shared" si="50"/>
        <v>0.84042553191489366</v>
      </c>
      <c r="E391" s="173">
        <v>19</v>
      </c>
      <c r="F391" s="173">
        <v>6</v>
      </c>
      <c r="G391" s="199">
        <f t="shared" si="51"/>
        <v>0.31578947368421051</v>
      </c>
      <c r="H391" s="199">
        <f t="shared" si="52"/>
        <v>8.8947368421052637</v>
      </c>
      <c r="I391" s="199">
        <f t="shared" si="53"/>
        <v>25.333333333333332</v>
      </c>
      <c r="J391" s="199">
        <f t="shared" si="54"/>
        <v>0.52463605823068316</v>
      </c>
      <c r="K391" s="173">
        <v>934</v>
      </c>
      <c r="L391" s="173">
        <v>559</v>
      </c>
      <c r="M391" s="199">
        <f t="shared" si="55"/>
        <v>0.59850107066381153</v>
      </c>
      <c r="N391" s="173">
        <v>262</v>
      </c>
      <c r="O391" s="173">
        <v>150</v>
      </c>
      <c r="P391" s="199">
        <f t="shared" si="56"/>
        <v>0.5725190839694656</v>
      </c>
      <c r="Q391" s="199">
        <f t="shared" si="57"/>
        <v>2.5648854961832059</v>
      </c>
      <c r="R391" s="199">
        <f t="shared" si="58"/>
        <v>2.7266666666666666</v>
      </c>
      <c r="S391" s="199">
        <f t="shared" si="59"/>
        <v>2.5981986694345927E-2</v>
      </c>
    </row>
    <row r="392" spans="1:19" ht="14.25" thickBot="1" x14ac:dyDescent="0.3">
      <c r="A392" s="206" t="s">
        <v>353</v>
      </c>
      <c r="B392" s="206">
        <v>0</v>
      </c>
      <c r="C392" s="173">
        <v>0</v>
      </c>
      <c r="D392" s="199" t="str">
        <f t="shared" si="50"/>
        <v/>
      </c>
      <c r="E392" s="173">
        <v>532</v>
      </c>
      <c r="F392" s="173">
        <v>398</v>
      </c>
      <c r="G392" s="199">
        <f t="shared" si="51"/>
        <v>0.74812030075187974</v>
      </c>
      <c r="H392" s="199">
        <f t="shared" si="52"/>
        <v>-1</v>
      </c>
      <c r="I392" s="199">
        <f t="shared" si="53"/>
        <v>-1</v>
      </c>
      <c r="J392" s="199" t="str">
        <f t="shared" si="54"/>
        <v/>
      </c>
      <c r="K392" s="173">
        <v>1919</v>
      </c>
      <c r="L392" s="173">
        <v>1061</v>
      </c>
      <c r="M392" s="199">
        <f t="shared" si="55"/>
        <v>0.55289213131839499</v>
      </c>
      <c r="N392" s="173">
        <v>4655</v>
      </c>
      <c r="O392" s="173">
        <v>2779</v>
      </c>
      <c r="P392" s="199">
        <f t="shared" si="56"/>
        <v>0.59699248120300752</v>
      </c>
      <c r="Q392" s="199">
        <f t="shared" si="57"/>
        <v>-0.58775510204081627</v>
      </c>
      <c r="R392" s="199">
        <f t="shared" si="58"/>
        <v>-0.61820798848506664</v>
      </c>
      <c r="S392" s="199">
        <f t="shared" si="59"/>
        <v>-4.4100349884612533E-2</v>
      </c>
    </row>
    <row r="393" spans="1:19" ht="16.5" thickTop="1" thickBot="1" x14ac:dyDescent="0.3">
      <c r="A393" s="200" t="s">
        <v>324</v>
      </c>
      <c r="B393" s="280">
        <v>181</v>
      </c>
      <c r="C393" s="201">
        <v>92</v>
      </c>
      <c r="D393" s="202">
        <f t="shared" ref="D393:D456" si="60">IFERROR(C393/B393,"")</f>
        <v>0.50828729281767959</v>
      </c>
      <c r="E393" s="203">
        <v>342</v>
      </c>
      <c r="F393" s="201">
        <v>169</v>
      </c>
      <c r="G393" s="202">
        <f t="shared" ref="G393:G456" si="61">IFERROR(F393/E393,"")</f>
        <v>0.49415204678362573</v>
      </c>
      <c r="H393" s="202">
        <f t="shared" ref="H393:H456" si="62">IFERROR(B393/E393-1,"")</f>
        <v>-0.4707602339181286</v>
      </c>
      <c r="I393" s="202">
        <f t="shared" ref="I393:I456" si="63">IFERROR(C393/F393-1,"")</f>
        <v>-0.45562130177514792</v>
      </c>
      <c r="J393" s="204">
        <f t="shared" ref="J393:J456" si="64">IFERROR(D393-G393,"")</f>
        <v>1.4135246034053861E-2</v>
      </c>
      <c r="K393" s="205">
        <v>1858</v>
      </c>
      <c r="L393" s="201">
        <v>893</v>
      </c>
      <c r="M393" s="202">
        <f t="shared" ref="M393:M456" si="65">IFERROR(L393/K393,"")</f>
        <v>0.4806243272335845</v>
      </c>
      <c r="N393" s="203">
        <v>2561</v>
      </c>
      <c r="O393" s="201">
        <v>1002</v>
      </c>
      <c r="P393" s="202">
        <f t="shared" ref="P393:P456" si="66">IFERROR(O393/N393,"")</f>
        <v>0.39125341663412727</v>
      </c>
      <c r="Q393" s="202">
        <f t="shared" ref="Q393:Q456" si="67">IFERROR(K393/N393-1,"")</f>
        <v>-0.27450214759859426</v>
      </c>
      <c r="R393" s="202">
        <f t="shared" ref="R393:R456" si="68">IFERROR(L393/O393-1,"")</f>
        <v>-0.10878243512974051</v>
      </c>
      <c r="S393" s="204">
        <f t="shared" ref="S393:S456" si="69">IFERROR(M393-P393,"")</f>
        <v>8.9370910599457232E-2</v>
      </c>
    </row>
    <row r="394" spans="1:19" ht="14.25" thickTop="1" x14ac:dyDescent="0.25">
      <c r="A394" s="206" t="s">
        <v>352</v>
      </c>
      <c r="B394" s="206">
        <v>181</v>
      </c>
      <c r="C394" s="173">
        <v>92</v>
      </c>
      <c r="D394" s="199">
        <f t="shared" si="60"/>
        <v>0.50828729281767959</v>
      </c>
      <c r="E394" s="173">
        <v>171</v>
      </c>
      <c r="F394" s="173">
        <v>87</v>
      </c>
      <c r="G394" s="199">
        <f t="shared" si="61"/>
        <v>0.50877192982456143</v>
      </c>
      <c r="H394" s="199">
        <f t="shared" si="62"/>
        <v>5.8479532163742798E-2</v>
      </c>
      <c r="I394" s="199">
        <f t="shared" si="63"/>
        <v>5.7471264367816133E-2</v>
      </c>
      <c r="J394" s="199">
        <f t="shared" si="64"/>
        <v>-4.8463700688183842E-4</v>
      </c>
      <c r="K394" s="173">
        <v>1858</v>
      </c>
      <c r="L394" s="173">
        <v>893</v>
      </c>
      <c r="M394" s="199">
        <f t="shared" si="65"/>
        <v>0.4806243272335845</v>
      </c>
      <c r="N394" s="173">
        <v>1801</v>
      </c>
      <c r="O394" s="173">
        <v>822</v>
      </c>
      <c r="P394" s="199">
        <f t="shared" si="66"/>
        <v>0.45641310383120487</v>
      </c>
      <c r="Q394" s="199">
        <f t="shared" si="67"/>
        <v>3.16490838423098E-2</v>
      </c>
      <c r="R394" s="199">
        <f t="shared" si="68"/>
        <v>8.637469586374702E-2</v>
      </c>
      <c r="S394" s="199">
        <f t="shared" si="69"/>
        <v>2.4211223402379634E-2</v>
      </c>
    </row>
    <row r="395" spans="1:19" ht="14.25" thickBot="1" x14ac:dyDescent="0.3">
      <c r="A395" s="206" t="s">
        <v>353</v>
      </c>
      <c r="B395" s="206">
        <v>0</v>
      </c>
      <c r="C395" s="173">
        <v>0</v>
      </c>
      <c r="D395" s="199" t="str">
        <f t="shared" si="60"/>
        <v/>
      </c>
      <c r="E395" s="173">
        <v>171</v>
      </c>
      <c r="F395" s="173">
        <v>82</v>
      </c>
      <c r="G395" s="199">
        <f t="shared" si="61"/>
        <v>0.47953216374269003</v>
      </c>
      <c r="H395" s="199">
        <f t="shared" si="62"/>
        <v>-1</v>
      </c>
      <c r="I395" s="199">
        <f t="shared" si="63"/>
        <v>-1</v>
      </c>
      <c r="J395" s="199" t="str">
        <f t="shared" si="64"/>
        <v/>
      </c>
      <c r="K395" s="173">
        <v>0</v>
      </c>
      <c r="L395" s="173">
        <v>0</v>
      </c>
      <c r="M395" s="199" t="str">
        <f t="shared" si="65"/>
        <v/>
      </c>
      <c r="N395" s="173">
        <v>760</v>
      </c>
      <c r="O395" s="173">
        <v>180</v>
      </c>
      <c r="P395" s="199">
        <f t="shared" si="66"/>
        <v>0.23684210526315788</v>
      </c>
      <c r="Q395" s="199">
        <f t="shared" si="67"/>
        <v>-1</v>
      </c>
      <c r="R395" s="199">
        <f t="shared" si="68"/>
        <v>-1</v>
      </c>
      <c r="S395" s="199" t="str">
        <f t="shared" si="69"/>
        <v/>
      </c>
    </row>
    <row r="396" spans="1:19" ht="16.5" thickTop="1" thickBot="1" x14ac:dyDescent="0.3">
      <c r="A396" s="200" t="s">
        <v>408</v>
      </c>
      <c r="B396" s="280">
        <v>174</v>
      </c>
      <c r="C396" s="201">
        <v>174</v>
      </c>
      <c r="D396" s="202">
        <f t="shared" si="60"/>
        <v>1</v>
      </c>
      <c r="E396" s="203">
        <v>810</v>
      </c>
      <c r="F396" s="201">
        <v>620</v>
      </c>
      <c r="G396" s="202">
        <f t="shared" si="61"/>
        <v>0.76543209876543206</v>
      </c>
      <c r="H396" s="202">
        <f t="shared" si="62"/>
        <v>-0.78518518518518521</v>
      </c>
      <c r="I396" s="202">
        <f t="shared" si="63"/>
        <v>-0.71935483870967742</v>
      </c>
      <c r="J396" s="204">
        <f t="shared" si="64"/>
        <v>0.23456790123456794</v>
      </c>
      <c r="K396" s="205">
        <v>1734</v>
      </c>
      <c r="L396" s="201">
        <v>1243</v>
      </c>
      <c r="M396" s="202">
        <f t="shared" si="65"/>
        <v>0.71683967704728946</v>
      </c>
      <c r="N396" s="203">
        <v>1560</v>
      </c>
      <c r="O396" s="201">
        <v>1310</v>
      </c>
      <c r="P396" s="202">
        <f t="shared" si="66"/>
        <v>0.83974358974358976</v>
      </c>
      <c r="Q396" s="202">
        <f t="shared" si="67"/>
        <v>0.11153846153846159</v>
      </c>
      <c r="R396" s="202">
        <f t="shared" si="68"/>
        <v>-5.1145038167938917E-2</v>
      </c>
      <c r="S396" s="204">
        <f t="shared" si="69"/>
        <v>-0.1229039126963003</v>
      </c>
    </row>
    <row r="397" spans="1:19" ht="15" thickTop="1" thickBot="1" x14ac:dyDescent="0.3">
      <c r="A397" s="206" t="s">
        <v>103</v>
      </c>
      <c r="B397" s="206">
        <v>174</v>
      </c>
      <c r="C397" s="173">
        <v>174</v>
      </c>
      <c r="D397" s="199">
        <f t="shared" si="60"/>
        <v>1</v>
      </c>
      <c r="E397" s="173">
        <v>810</v>
      </c>
      <c r="F397" s="173">
        <v>620</v>
      </c>
      <c r="G397" s="199">
        <f t="shared" si="61"/>
        <v>0.76543209876543206</v>
      </c>
      <c r="H397" s="199">
        <f t="shared" si="62"/>
        <v>-0.78518518518518521</v>
      </c>
      <c r="I397" s="199">
        <f t="shared" si="63"/>
        <v>-0.71935483870967742</v>
      </c>
      <c r="J397" s="199">
        <f t="shared" si="64"/>
        <v>0.23456790123456794</v>
      </c>
      <c r="K397" s="173">
        <v>1734</v>
      </c>
      <c r="L397" s="173">
        <v>1243</v>
      </c>
      <c r="M397" s="199">
        <f t="shared" si="65"/>
        <v>0.71683967704728946</v>
      </c>
      <c r="N397" s="173">
        <v>1560</v>
      </c>
      <c r="O397" s="173">
        <v>1310</v>
      </c>
      <c r="P397" s="199">
        <f t="shared" si="66"/>
        <v>0.83974358974358976</v>
      </c>
      <c r="Q397" s="199">
        <f t="shared" si="67"/>
        <v>0.11153846153846159</v>
      </c>
      <c r="R397" s="199">
        <f t="shared" si="68"/>
        <v>-5.1145038167938917E-2</v>
      </c>
      <c r="S397" s="199">
        <f t="shared" si="69"/>
        <v>-0.1229039126963003</v>
      </c>
    </row>
    <row r="398" spans="1:19" ht="16.5" thickTop="1" thickBot="1" x14ac:dyDescent="0.3">
      <c r="A398" s="200" t="s">
        <v>325</v>
      </c>
      <c r="B398" s="280">
        <v>143</v>
      </c>
      <c r="C398" s="201">
        <v>53</v>
      </c>
      <c r="D398" s="202">
        <f t="shared" si="60"/>
        <v>0.37062937062937062</v>
      </c>
      <c r="E398" s="203">
        <v>152</v>
      </c>
      <c r="F398" s="201">
        <v>88</v>
      </c>
      <c r="G398" s="202">
        <f t="shared" si="61"/>
        <v>0.57894736842105265</v>
      </c>
      <c r="H398" s="202">
        <f t="shared" si="62"/>
        <v>-5.9210526315789491E-2</v>
      </c>
      <c r="I398" s="202">
        <f t="shared" si="63"/>
        <v>-0.39772727272727271</v>
      </c>
      <c r="J398" s="204">
        <f t="shared" si="64"/>
        <v>-0.20831799779168203</v>
      </c>
      <c r="K398" s="205">
        <v>1222</v>
      </c>
      <c r="L398" s="201">
        <v>674</v>
      </c>
      <c r="M398" s="202">
        <f t="shared" si="65"/>
        <v>0.55155482815057288</v>
      </c>
      <c r="N398" s="203">
        <v>1374</v>
      </c>
      <c r="O398" s="201">
        <v>733</v>
      </c>
      <c r="P398" s="202">
        <f t="shared" si="66"/>
        <v>0.53347889374090252</v>
      </c>
      <c r="Q398" s="202">
        <f t="shared" si="67"/>
        <v>-0.11062590975254727</v>
      </c>
      <c r="R398" s="202">
        <f t="shared" si="68"/>
        <v>-8.0491132332878634E-2</v>
      </c>
      <c r="S398" s="204">
        <f t="shared" si="69"/>
        <v>1.8075934409670369E-2</v>
      </c>
    </row>
    <row r="399" spans="1:19" ht="14.25" thickTop="1" x14ac:dyDescent="0.25">
      <c r="A399" s="206" t="s">
        <v>352</v>
      </c>
      <c r="B399" s="206">
        <v>143</v>
      </c>
      <c r="C399" s="173">
        <v>53</v>
      </c>
      <c r="D399" s="199">
        <f t="shared" si="60"/>
        <v>0.37062937062937062</v>
      </c>
      <c r="E399" s="173">
        <v>95</v>
      </c>
      <c r="F399" s="173">
        <v>58</v>
      </c>
      <c r="G399" s="199">
        <f t="shared" si="61"/>
        <v>0.61052631578947369</v>
      </c>
      <c r="H399" s="199">
        <f t="shared" si="62"/>
        <v>0.50526315789473686</v>
      </c>
      <c r="I399" s="199">
        <f t="shared" si="63"/>
        <v>-8.6206896551724088E-2</v>
      </c>
      <c r="J399" s="199">
        <f t="shared" si="64"/>
        <v>-0.23989694516010307</v>
      </c>
      <c r="K399" s="173">
        <v>1222</v>
      </c>
      <c r="L399" s="173">
        <v>674</v>
      </c>
      <c r="M399" s="199">
        <f t="shared" si="65"/>
        <v>0.55155482815057288</v>
      </c>
      <c r="N399" s="173">
        <v>1146</v>
      </c>
      <c r="O399" s="173">
        <v>661</v>
      </c>
      <c r="P399" s="199">
        <f t="shared" si="66"/>
        <v>0.57678883071553233</v>
      </c>
      <c r="Q399" s="199">
        <f t="shared" si="67"/>
        <v>6.6317626527050644E-2</v>
      </c>
      <c r="R399" s="199">
        <f t="shared" si="68"/>
        <v>1.9667170953101332E-2</v>
      </c>
      <c r="S399" s="199">
        <f t="shared" si="69"/>
        <v>-2.5234002564959446E-2</v>
      </c>
    </row>
    <row r="400" spans="1:19" ht="14.25" thickBot="1" x14ac:dyDescent="0.3">
      <c r="A400" s="206" t="s">
        <v>353</v>
      </c>
      <c r="B400" s="206">
        <v>0</v>
      </c>
      <c r="C400" s="173">
        <v>0</v>
      </c>
      <c r="D400" s="199" t="str">
        <f t="shared" si="60"/>
        <v/>
      </c>
      <c r="E400" s="173">
        <v>57</v>
      </c>
      <c r="F400" s="173">
        <v>30</v>
      </c>
      <c r="G400" s="199">
        <f t="shared" si="61"/>
        <v>0.52631578947368418</v>
      </c>
      <c r="H400" s="199">
        <f t="shared" si="62"/>
        <v>-1</v>
      </c>
      <c r="I400" s="199">
        <f t="shared" si="63"/>
        <v>-1</v>
      </c>
      <c r="J400" s="199" t="str">
        <f t="shared" si="64"/>
        <v/>
      </c>
      <c r="K400" s="173">
        <v>0</v>
      </c>
      <c r="L400" s="173">
        <v>0</v>
      </c>
      <c r="M400" s="199" t="str">
        <f t="shared" si="65"/>
        <v/>
      </c>
      <c r="N400" s="173">
        <v>228</v>
      </c>
      <c r="O400" s="173">
        <v>72</v>
      </c>
      <c r="P400" s="199">
        <f t="shared" si="66"/>
        <v>0.31578947368421051</v>
      </c>
      <c r="Q400" s="199">
        <f t="shared" si="67"/>
        <v>-1</v>
      </c>
      <c r="R400" s="199">
        <f t="shared" si="68"/>
        <v>-1</v>
      </c>
      <c r="S400" s="199" t="str">
        <f t="shared" si="69"/>
        <v/>
      </c>
    </row>
    <row r="401" spans="1:19" ht="16.5" thickTop="1" thickBot="1" x14ac:dyDescent="0.3">
      <c r="A401" s="200" t="s">
        <v>315</v>
      </c>
      <c r="B401" s="280">
        <v>115</v>
      </c>
      <c r="C401" s="201">
        <v>101</v>
      </c>
      <c r="D401" s="202">
        <f t="shared" si="60"/>
        <v>0.87826086956521743</v>
      </c>
      <c r="E401" s="203">
        <v>342</v>
      </c>
      <c r="F401" s="201">
        <v>200</v>
      </c>
      <c r="G401" s="202">
        <f t="shared" si="61"/>
        <v>0.58479532163742687</v>
      </c>
      <c r="H401" s="202">
        <f t="shared" si="62"/>
        <v>-0.66374269005847952</v>
      </c>
      <c r="I401" s="202">
        <f t="shared" si="63"/>
        <v>-0.495</v>
      </c>
      <c r="J401" s="204">
        <f t="shared" si="64"/>
        <v>0.29346554792779056</v>
      </c>
      <c r="K401" s="205">
        <v>1525</v>
      </c>
      <c r="L401" s="201">
        <v>954</v>
      </c>
      <c r="M401" s="202">
        <f t="shared" si="65"/>
        <v>0.62557377049180329</v>
      </c>
      <c r="N401" s="203">
        <v>3398</v>
      </c>
      <c r="O401" s="201">
        <v>1770</v>
      </c>
      <c r="P401" s="202">
        <f t="shared" si="66"/>
        <v>0.5208946439081813</v>
      </c>
      <c r="Q401" s="202">
        <f t="shared" si="67"/>
        <v>-0.5512065921130076</v>
      </c>
      <c r="R401" s="202">
        <f t="shared" si="68"/>
        <v>-0.46101694915254232</v>
      </c>
      <c r="S401" s="204">
        <f t="shared" si="69"/>
        <v>0.104679126583622</v>
      </c>
    </row>
    <row r="402" spans="1:19" ht="14.25" thickTop="1" x14ac:dyDescent="0.25">
      <c r="A402" s="206" t="s">
        <v>352</v>
      </c>
      <c r="B402" s="206">
        <v>115</v>
      </c>
      <c r="C402" s="173">
        <v>101</v>
      </c>
      <c r="D402" s="199">
        <f t="shared" si="60"/>
        <v>0.87826086956521743</v>
      </c>
      <c r="E402" s="173">
        <v>0</v>
      </c>
      <c r="F402" s="173">
        <v>0</v>
      </c>
      <c r="G402" s="199" t="str">
        <f t="shared" si="61"/>
        <v/>
      </c>
      <c r="H402" s="199" t="str">
        <f t="shared" si="62"/>
        <v/>
      </c>
      <c r="I402" s="199" t="str">
        <f t="shared" si="63"/>
        <v/>
      </c>
      <c r="J402" s="199" t="str">
        <f t="shared" si="64"/>
        <v/>
      </c>
      <c r="K402" s="173">
        <v>613</v>
      </c>
      <c r="L402" s="173">
        <v>453</v>
      </c>
      <c r="M402" s="199">
        <f t="shared" si="65"/>
        <v>0.73898858075040785</v>
      </c>
      <c r="N402" s="173">
        <v>111</v>
      </c>
      <c r="O402" s="173">
        <v>56</v>
      </c>
      <c r="P402" s="199">
        <f t="shared" si="66"/>
        <v>0.50450450450450446</v>
      </c>
      <c r="Q402" s="199">
        <f t="shared" si="67"/>
        <v>4.5225225225225225</v>
      </c>
      <c r="R402" s="199">
        <f t="shared" si="68"/>
        <v>7.0892857142857135</v>
      </c>
      <c r="S402" s="199">
        <f t="shared" si="69"/>
        <v>0.23448407624590339</v>
      </c>
    </row>
    <row r="403" spans="1:19" ht="14.25" thickBot="1" x14ac:dyDescent="0.3">
      <c r="A403" s="206" t="s">
        <v>353</v>
      </c>
      <c r="B403" s="206">
        <v>0</v>
      </c>
      <c r="C403" s="173">
        <v>0</v>
      </c>
      <c r="D403" s="199" t="str">
        <f t="shared" si="60"/>
        <v/>
      </c>
      <c r="E403" s="173">
        <v>342</v>
      </c>
      <c r="F403" s="173">
        <v>200</v>
      </c>
      <c r="G403" s="199">
        <f t="shared" si="61"/>
        <v>0.58479532163742687</v>
      </c>
      <c r="H403" s="199">
        <f t="shared" si="62"/>
        <v>-1</v>
      </c>
      <c r="I403" s="199">
        <f t="shared" si="63"/>
        <v>-1</v>
      </c>
      <c r="J403" s="199" t="str">
        <f t="shared" si="64"/>
        <v/>
      </c>
      <c r="K403" s="173">
        <v>912</v>
      </c>
      <c r="L403" s="173">
        <v>501</v>
      </c>
      <c r="M403" s="199">
        <f t="shared" si="65"/>
        <v>0.54934210526315785</v>
      </c>
      <c r="N403" s="173">
        <v>3287</v>
      </c>
      <c r="O403" s="173">
        <v>1714</v>
      </c>
      <c r="P403" s="199">
        <f t="shared" si="66"/>
        <v>0.52144812899300275</v>
      </c>
      <c r="Q403" s="199">
        <f t="shared" si="67"/>
        <v>-0.7225433526011561</v>
      </c>
      <c r="R403" s="199">
        <f t="shared" si="68"/>
        <v>-0.70770128354725781</v>
      </c>
      <c r="S403" s="199">
        <f t="shared" si="69"/>
        <v>2.7893976270155107E-2</v>
      </c>
    </row>
    <row r="404" spans="1:19" ht="16.5" thickTop="1" thickBot="1" x14ac:dyDescent="0.3">
      <c r="A404" s="200" t="s">
        <v>520</v>
      </c>
      <c r="B404" s="280">
        <v>99</v>
      </c>
      <c r="C404" s="201">
        <v>47</v>
      </c>
      <c r="D404" s="202">
        <f t="shared" si="60"/>
        <v>0.47474747474747475</v>
      </c>
      <c r="E404" s="203">
        <v>0</v>
      </c>
      <c r="F404" s="201">
        <v>0</v>
      </c>
      <c r="G404" s="202" t="str">
        <f t="shared" si="61"/>
        <v/>
      </c>
      <c r="H404" s="202" t="str">
        <f t="shared" si="62"/>
        <v/>
      </c>
      <c r="I404" s="202" t="str">
        <f t="shared" si="63"/>
        <v/>
      </c>
      <c r="J404" s="204" t="str">
        <f t="shared" si="64"/>
        <v/>
      </c>
      <c r="K404" s="205">
        <v>99</v>
      </c>
      <c r="L404" s="201">
        <v>47</v>
      </c>
      <c r="M404" s="202">
        <f t="shared" si="65"/>
        <v>0.47474747474747475</v>
      </c>
      <c r="N404" s="203">
        <v>19</v>
      </c>
      <c r="O404" s="201">
        <v>16</v>
      </c>
      <c r="P404" s="202">
        <f t="shared" si="66"/>
        <v>0.84210526315789469</v>
      </c>
      <c r="Q404" s="202">
        <f t="shared" si="67"/>
        <v>4.2105263157894735</v>
      </c>
      <c r="R404" s="202">
        <f t="shared" si="68"/>
        <v>1.9375</v>
      </c>
      <c r="S404" s="204">
        <f t="shared" si="69"/>
        <v>-0.36735778841041994</v>
      </c>
    </row>
    <row r="405" spans="1:19" ht="15" thickTop="1" thickBot="1" x14ac:dyDescent="0.3">
      <c r="A405" s="206" t="s">
        <v>352</v>
      </c>
      <c r="B405" s="206">
        <v>99</v>
      </c>
      <c r="C405" s="173">
        <v>47</v>
      </c>
      <c r="D405" s="199">
        <f t="shared" si="60"/>
        <v>0.47474747474747475</v>
      </c>
      <c r="E405" s="173">
        <v>0</v>
      </c>
      <c r="F405" s="173">
        <v>0</v>
      </c>
      <c r="G405" s="199" t="str">
        <f t="shared" si="61"/>
        <v/>
      </c>
      <c r="H405" s="199" t="str">
        <f t="shared" si="62"/>
        <v/>
      </c>
      <c r="I405" s="199" t="str">
        <f t="shared" si="63"/>
        <v/>
      </c>
      <c r="J405" s="199" t="str">
        <f t="shared" si="64"/>
        <v/>
      </c>
      <c r="K405" s="173">
        <v>99</v>
      </c>
      <c r="L405" s="173">
        <v>47</v>
      </c>
      <c r="M405" s="199">
        <f t="shared" si="65"/>
        <v>0.47474747474747475</v>
      </c>
      <c r="N405" s="173">
        <v>19</v>
      </c>
      <c r="O405" s="173">
        <v>16</v>
      </c>
      <c r="P405" s="199">
        <f t="shared" si="66"/>
        <v>0.84210526315789469</v>
      </c>
      <c r="Q405" s="199">
        <f t="shared" si="67"/>
        <v>4.2105263157894735</v>
      </c>
      <c r="R405" s="199">
        <f t="shared" si="68"/>
        <v>1.9375</v>
      </c>
      <c r="S405" s="199">
        <f t="shared" si="69"/>
        <v>-0.36735778841041994</v>
      </c>
    </row>
    <row r="406" spans="1:19" ht="16.5" thickTop="1" thickBot="1" x14ac:dyDescent="0.3">
      <c r="A406" s="200" t="s">
        <v>483</v>
      </c>
      <c r="B406" s="280">
        <v>96</v>
      </c>
      <c r="C406" s="201">
        <v>60</v>
      </c>
      <c r="D406" s="202">
        <f t="shared" si="60"/>
        <v>0.625</v>
      </c>
      <c r="E406" s="203">
        <v>0</v>
      </c>
      <c r="F406" s="201">
        <v>0</v>
      </c>
      <c r="G406" s="202" t="str">
        <f t="shared" si="61"/>
        <v/>
      </c>
      <c r="H406" s="202" t="str">
        <f t="shared" si="62"/>
        <v/>
      </c>
      <c r="I406" s="202" t="str">
        <f t="shared" si="63"/>
        <v/>
      </c>
      <c r="J406" s="204" t="str">
        <f t="shared" si="64"/>
        <v/>
      </c>
      <c r="K406" s="205">
        <v>240</v>
      </c>
      <c r="L406" s="201">
        <v>153</v>
      </c>
      <c r="M406" s="202">
        <f t="shared" si="65"/>
        <v>0.63749999999999996</v>
      </c>
      <c r="N406" s="203">
        <v>76</v>
      </c>
      <c r="O406" s="201">
        <v>54</v>
      </c>
      <c r="P406" s="202">
        <f t="shared" si="66"/>
        <v>0.71052631578947367</v>
      </c>
      <c r="Q406" s="202">
        <f t="shared" si="67"/>
        <v>2.1578947368421053</v>
      </c>
      <c r="R406" s="202">
        <f t="shared" si="68"/>
        <v>1.8333333333333335</v>
      </c>
      <c r="S406" s="204">
        <f t="shared" si="69"/>
        <v>-7.3026315789473717E-2</v>
      </c>
    </row>
    <row r="407" spans="1:19" ht="15" thickTop="1" thickBot="1" x14ac:dyDescent="0.3">
      <c r="A407" s="206" t="s">
        <v>351</v>
      </c>
      <c r="B407" s="206">
        <v>96</v>
      </c>
      <c r="C407" s="173">
        <v>60</v>
      </c>
      <c r="D407" s="199">
        <f t="shared" si="60"/>
        <v>0.625</v>
      </c>
      <c r="E407" s="173">
        <v>0</v>
      </c>
      <c r="F407" s="173">
        <v>0</v>
      </c>
      <c r="G407" s="199" t="str">
        <f t="shared" si="61"/>
        <v/>
      </c>
      <c r="H407" s="199" t="str">
        <f t="shared" si="62"/>
        <v/>
      </c>
      <c r="I407" s="199" t="str">
        <f t="shared" si="63"/>
        <v/>
      </c>
      <c r="J407" s="199" t="str">
        <f t="shared" si="64"/>
        <v/>
      </c>
      <c r="K407" s="173">
        <v>240</v>
      </c>
      <c r="L407" s="173">
        <v>153</v>
      </c>
      <c r="M407" s="199">
        <f t="shared" si="65"/>
        <v>0.63749999999999996</v>
      </c>
      <c r="N407" s="173">
        <v>76</v>
      </c>
      <c r="O407" s="173">
        <v>54</v>
      </c>
      <c r="P407" s="199">
        <f t="shared" si="66"/>
        <v>0.71052631578947367</v>
      </c>
      <c r="Q407" s="199">
        <f t="shared" si="67"/>
        <v>2.1578947368421053</v>
      </c>
      <c r="R407" s="199">
        <f t="shared" si="68"/>
        <v>1.8333333333333335</v>
      </c>
      <c r="S407" s="199">
        <f t="shared" si="69"/>
        <v>-7.3026315789473717E-2</v>
      </c>
    </row>
    <row r="408" spans="1:19" ht="16.5" thickTop="1" thickBot="1" x14ac:dyDescent="0.3">
      <c r="A408" s="200" t="s">
        <v>329</v>
      </c>
      <c r="B408" s="280">
        <v>89</v>
      </c>
      <c r="C408" s="201">
        <v>77</v>
      </c>
      <c r="D408" s="202">
        <f t="shared" si="60"/>
        <v>0.8651685393258427</v>
      </c>
      <c r="E408" s="203">
        <v>46</v>
      </c>
      <c r="F408" s="201">
        <v>34</v>
      </c>
      <c r="G408" s="202">
        <f t="shared" si="61"/>
        <v>0.73913043478260865</v>
      </c>
      <c r="H408" s="202">
        <f t="shared" si="62"/>
        <v>0.93478260869565211</v>
      </c>
      <c r="I408" s="202">
        <f t="shared" si="63"/>
        <v>1.2647058823529411</v>
      </c>
      <c r="J408" s="204">
        <f t="shared" si="64"/>
        <v>0.12603810454323405</v>
      </c>
      <c r="K408" s="205">
        <v>730</v>
      </c>
      <c r="L408" s="201">
        <v>575</v>
      </c>
      <c r="M408" s="202">
        <f t="shared" si="65"/>
        <v>0.78767123287671237</v>
      </c>
      <c r="N408" s="203">
        <v>788</v>
      </c>
      <c r="O408" s="201">
        <v>542</v>
      </c>
      <c r="P408" s="202">
        <f t="shared" si="66"/>
        <v>0.68781725888324874</v>
      </c>
      <c r="Q408" s="202">
        <f t="shared" si="67"/>
        <v>-7.3604060913705638E-2</v>
      </c>
      <c r="R408" s="202">
        <f t="shared" si="68"/>
        <v>6.0885608856088513E-2</v>
      </c>
      <c r="S408" s="204">
        <f t="shared" si="69"/>
        <v>9.9853973993463629E-2</v>
      </c>
    </row>
    <row r="409" spans="1:19" ht="14.25" thickTop="1" x14ac:dyDescent="0.25">
      <c r="A409" s="206" t="s">
        <v>352</v>
      </c>
      <c r="B409" s="206">
        <v>89</v>
      </c>
      <c r="C409" s="173">
        <v>77</v>
      </c>
      <c r="D409" s="199">
        <f t="shared" si="60"/>
        <v>0.8651685393258427</v>
      </c>
      <c r="E409" s="173">
        <v>46</v>
      </c>
      <c r="F409" s="173">
        <v>34</v>
      </c>
      <c r="G409" s="199">
        <f t="shared" si="61"/>
        <v>0.73913043478260865</v>
      </c>
      <c r="H409" s="199">
        <f t="shared" si="62"/>
        <v>0.93478260869565211</v>
      </c>
      <c r="I409" s="199">
        <f t="shared" si="63"/>
        <v>1.2647058823529411</v>
      </c>
      <c r="J409" s="199">
        <f t="shared" si="64"/>
        <v>0.12603810454323405</v>
      </c>
      <c r="K409" s="173">
        <v>730</v>
      </c>
      <c r="L409" s="173">
        <v>575</v>
      </c>
      <c r="M409" s="199">
        <f t="shared" si="65"/>
        <v>0.78767123287671237</v>
      </c>
      <c r="N409" s="173">
        <v>769</v>
      </c>
      <c r="O409" s="173">
        <v>530</v>
      </c>
      <c r="P409" s="199">
        <f t="shared" si="66"/>
        <v>0.68920676202860853</v>
      </c>
      <c r="Q409" s="199">
        <f t="shared" si="67"/>
        <v>-5.0715214564369338E-2</v>
      </c>
      <c r="R409" s="199">
        <f t="shared" si="68"/>
        <v>8.4905660377358583E-2</v>
      </c>
      <c r="S409" s="199">
        <f t="shared" si="69"/>
        <v>9.8464470848103836E-2</v>
      </c>
    </row>
    <row r="410" spans="1:19" ht="14.25" thickBot="1" x14ac:dyDescent="0.3">
      <c r="A410" s="206" t="s">
        <v>353</v>
      </c>
      <c r="B410" s="206">
        <v>0</v>
      </c>
      <c r="C410" s="173">
        <v>0</v>
      </c>
      <c r="D410" s="199" t="str">
        <f t="shared" si="60"/>
        <v/>
      </c>
      <c r="E410" s="173">
        <v>0</v>
      </c>
      <c r="F410" s="173">
        <v>0</v>
      </c>
      <c r="G410" s="199" t="str">
        <f t="shared" si="61"/>
        <v/>
      </c>
      <c r="H410" s="199" t="str">
        <f t="shared" si="62"/>
        <v/>
      </c>
      <c r="I410" s="199" t="str">
        <f t="shared" si="63"/>
        <v/>
      </c>
      <c r="J410" s="199" t="str">
        <f t="shared" si="64"/>
        <v/>
      </c>
      <c r="K410" s="173">
        <v>0</v>
      </c>
      <c r="L410" s="173">
        <v>0</v>
      </c>
      <c r="M410" s="199" t="str">
        <f t="shared" si="65"/>
        <v/>
      </c>
      <c r="N410" s="173">
        <v>19</v>
      </c>
      <c r="O410" s="173">
        <v>12</v>
      </c>
      <c r="P410" s="199">
        <f t="shared" si="66"/>
        <v>0.63157894736842102</v>
      </c>
      <c r="Q410" s="199">
        <f t="shared" si="67"/>
        <v>-1</v>
      </c>
      <c r="R410" s="199">
        <f t="shared" si="68"/>
        <v>-1</v>
      </c>
      <c r="S410" s="199" t="str">
        <f t="shared" si="69"/>
        <v/>
      </c>
    </row>
    <row r="411" spans="1:19" ht="16.5" thickTop="1" thickBot="1" x14ac:dyDescent="0.3">
      <c r="A411" s="200" t="s">
        <v>346</v>
      </c>
      <c r="B411" s="280">
        <v>76</v>
      </c>
      <c r="C411" s="201">
        <v>54</v>
      </c>
      <c r="D411" s="202">
        <f t="shared" si="60"/>
        <v>0.71052631578947367</v>
      </c>
      <c r="E411" s="203">
        <v>95</v>
      </c>
      <c r="F411" s="201">
        <v>39</v>
      </c>
      <c r="G411" s="202">
        <f t="shared" si="61"/>
        <v>0.41052631578947368</v>
      </c>
      <c r="H411" s="202">
        <f t="shared" si="62"/>
        <v>-0.19999999999999996</v>
      </c>
      <c r="I411" s="202">
        <f t="shared" si="63"/>
        <v>0.38461538461538458</v>
      </c>
      <c r="J411" s="204">
        <f t="shared" si="64"/>
        <v>0.3</v>
      </c>
      <c r="K411" s="205">
        <v>259</v>
      </c>
      <c r="L411" s="201">
        <v>148</v>
      </c>
      <c r="M411" s="202">
        <f t="shared" si="65"/>
        <v>0.5714285714285714</v>
      </c>
      <c r="N411" s="203">
        <v>373</v>
      </c>
      <c r="O411" s="201">
        <v>153</v>
      </c>
      <c r="P411" s="202">
        <f t="shared" si="66"/>
        <v>0.41018766756032171</v>
      </c>
      <c r="Q411" s="202">
        <f t="shared" si="67"/>
        <v>-0.30563002680965146</v>
      </c>
      <c r="R411" s="202">
        <f t="shared" si="68"/>
        <v>-3.2679738562091498E-2</v>
      </c>
      <c r="S411" s="204">
        <f t="shared" si="69"/>
        <v>0.16124090386824969</v>
      </c>
    </row>
    <row r="412" spans="1:19" ht="14.25" thickTop="1" x14ac:dyDescent="0.25">
      <c r="A412" s="206" t="s">
        <v>352</v>
      </c>
      <c r="B412" s="206">
        <v>76</v>
      </c>
      <c r="C412" s="173">
        <v>54</v>
      </c>
      <c r="D412" s="199">
        <f t="shared" si="60"/>
        <v>0.71052631578947367</v>
      </c>
      <c r="E412" s="173">
        <v>19</v>
      </c>
      <c r="F412" s="173">
        <v>9</v>
      </c>
      <c r="G412" s="199">
        <f t="shared" si="61"/>
        <v>0.47368421052631576</v>
      </c>
      <c r="H412" s="199">
        <f t="shared" si="62"/>
        <v>3</v>
      </c>
      <c r="I412" s="199">
        <f t="shared" si="63"/>
        <v>5</v>
      </c>
      <c r="J412" s="199">
        <f t="shared" si="64"/>
        <v>0.23684210526315791</v>
      </c>
      <c r="K412" s="173">
        <v>259</v>
      </c>
      <c r="L412" s="173">
        <v>148</v>
      </c>
      <c r="M412" s="199">
        <f t="shared" si="65"/>
        <v>0.5714285714285714</v>
      </c>
      <c r="N412" s="173">
        <v>107</v>
      </c>
      <c r="O412" s="173">
        <v>71</v>
      </c>
      <c r="P412" s="199">
        <f t="shared" si="66"/>
        <v>0.66355140186915884</v>
      </c>
      <c r="Q412" s="199">
        <f t="shared" si="67"/>
        <v>1.4205607476635516</v>
      </c>
      <c r="R412" s="199">
        <f t="shared" si="68"/>
        <v>1.084507042253521</v>
      </c>
      <c r="S412" s="199">
        <f t="shared" si="69"/>
        <v>-9.2122830440587444E-2</v>
      </c>
    </row>
    <row r="413" spans="1:19" ht="14.25" thickBot="1" x14ac:dyDescent="0.3">
      <c r="A413" s="206" t="s">
        <v>353</v>
      </c>
      <c r="B413" s="206">
        <v>0</v>
      </c>
      <c r="C413" s="173">
        <v>0</v>
      </c>
      <c r="D413" s="199" t="str">
        <f t="shared" si="60"/>
        <v/>
      </c>
      <c r="E413" s="173">
        <v>76</v>
      </c>
      <c r="F413" s="173">
        <v>30</v>
      </c>
      <c r="G413" s="199">
        <f t="shared" si="61"/>
        <v>0.39473684210526316</v>
      </c>
      <c r="H413" s="199">
        <f t="shared" si="62"/>
        <v>-1</v>
      </c>
      <c r="I413" s="199">
        <f t="shared" si="63"/>
        <v>-1</v>
      </c>
      <c r="J413" s="199" t="str">
        <f t="shared" si="64"/>
        <v/>
      </c>
      <c r="K413" s="173">
        <v>0</v>
      </c>
      <c r="L413" s="173">
        <v>0</v>
      </c>
      <c r="M413" s="199" t="str">
        <f t="shared" si="65"/>
        <v/>
      </c>
      <c r="N413" s="173">
        <v>266</v>
      </c>
      <c r="O413" s="173">
        <v>82</v>
      </c>
      <c r="P413" s="199">
        <f t="shared" si="66"/>
        <v>0.30827067669172931</v>
      </c>
      <c r="Q413" s="199">
        <f t="shared" si="67"/>
        <v>-1</v>
      </c>
      <c r="R413" s="199">
        <f t="shared" si="68"/>
        <v>-1</v>
      </c>
      <c r="S413" s="199" t="str">
        <f t="shared" si="69"/>
        <v/>
      </c>
    </row>
    <row r="414" spans="1:19" ht="16.5" thickTop="1" thickBot="1" x14ac:dyDescent="0.3">
      <c r="A414" s="200" t="s">
        <v>321</v>
      </c>
      <c r="B414" s="280">
        <v>72</v>
      </c>
      <c r="C414" s="201">
        <v>23</v>
      </c>
      <c r="D414" s="202">
        <f t="shared" si="60"/>
        <v>0.31944444444444442</v>
      </c>
      <c r="E414" s="203">
        <v>95</v>
      </c>
      <c r="F414" s="201">
        <v>46</v>
      </c>
      <c r="G414" s="202">
        <f t="shared" si="61"/>
        <v>0.48421052631578948</v>
      </c>
      <c r="H414" s="202">
        <f t="shared" si="62"/>
        <v>-0.24210526315789471</v>
      </c>
      <c r="I414" s="202">
        <f t="shared" si="63"/>
        <v>-0.5</v>
      </c>
      <c r="J414" s="204">
        <f t="shared" si="64"/>
        <v>-0.16476608187134506</v>
      </c>
      <c r="K414" s="205">
        <v>667</v>
      </c>
      <c r="L414" s="201">
        <v>273</v>
      </c>
      <c r="M414" s="202">
        <f t="shared" si="65"/>
        <v>0.40929535232383807</v>
      </c>
      <c r="N414" s="203">
        <v>781</v>
      </c>
      <c r="O414" s="201">
        <v>221</v>
      </c>
      <c r="P414" s="202">
        <f t="shared" si="66"/>
        <v>0.28297055057618437</v>
      </c>
      <c r="Q414" s="202">
        <f t="shared" si="67"/>
        <v>-0.14596670934699107</v>
      </c>
      <c r="R414" s="202">
        <f t="shared" si="68"/>
        <v>0.23529411764705888</v>
      </c>
      <c r="S414" s="204">
        <f t="shared" si="69"/>
        <v>0.1263248017476537</v>
      </c>
    </row>
    <row r="415" spans="1:19" ht="14.25" thickTop="1" x14ac:dyDescent="0.25">
      <c r="A415" s="206" t="s">
        <v>352</v>
      </c>
      <c r="B415" s="206">
        <v>72</v>
      </c>
      <c r="C415" s="173">
        <v>23</v>
      </c>
      <c r="D415" s="199">
        <f t="shared" si="60"/>
        <v>0.31944444444444442</v>
      </c>
      <c r="E415" s="173">
        <v>0</v>
      </c>
      <c r="F415" s="173">
        <v>0</v>
      </c>
      <c r="G415" s="199" t="str">
        <f t="shared" si="61"/>
        <v/>
      </c>
      <c r="H415" s="199" t="str">
        <f t="shared" si="62"/>
        <v/>
      </c>
      <c r="I415" s="199" t="str">
        <f t="shared" si="63"/>
        <v/>
      </c>
      <c r="J415" s="199" t="str">
        <f t="shared" si="64"/>
        <v/>
      </c>
      <c r="K415" s="173">
        <v>591</v>
      </c>
      <c r="L415" s="173">
        <v>245</v>
      </c>
      <c r="M415" s="199">
        <f t="shared" si="65"/>
        <v>0.41455160744500846</v>
      </c>
      <c r="N415" s="173">
        <v>458</v>
      </c>
      <c r="O415" s="173">
        <v>115</v>
      </c>
      <c r="P415" s="199">
        <f t="shared" si="66"/>
        <v>0.25109170305676853</v>
      </c>
      <c r="Q415" s="199">
        <f t="shared" si="67"/>
        <v>0.29039301310043664</v>
      </c>
      <c r="R415" s="199">
        <f t="shared" si="68"/>
        <v>1.1304347826086958</v>
      </c>
      <c r="S415" s="199">
        <f t="shared" si="69"/>
        <v>0.16345990438823993</v>
      </c>
    </row>
    <row r="416" spans="1:19" ht="14.25" thickBot="1" x14ac:dyDescent="0.3">
      <c r="A416" s="206" t="s">
        <v>353</v>
      </c>
      <c r="B416" s="206">
        <v>0</v>
      </c>
      <c r="C416" s="173">
        <v>0</v>
      </c>
      <c r="D416" s="199" t="str">
        <f t="shared" si="60"/>
        <v/>
      </c>
      <c r="E416" s="173">
        <v>95</v>
      </c>
      <c r="F416" s="173">
        <v>46</v>
      </c>
      <c r="G416" s="199">
        <f t="shared" si="61"/>
        <v>0.48421052631578948</v>
      </c>
      <c r="H416" s="199">
        <f t="shared" si="62"/>
        <v>-1</v>
      </c>
      <c r="I416" s="199">
        <f t="shared" si="63"/>
        <v>-1</v>
      </c>
      <c r="J416" s="199" t="str">
        <f t="shared" si="64"/>
        <v/>
      </c>
      <c r="K416" s="173">
        <v>76</v>
      </c>
      <c r="L416" s="173">
        <v>28</v>
      </c>
      <c r="M416" s="199">
        <f t="shared" si="65"/>
        <v>0.36842105263157893</v>
      </c>
      <c r="N416" s="173">
        <v>323</v>
      </c>
      <c r="O416" s="173">
        <v>106</v>
      </c>
      <c r="P416" s="199">
        <f t="shared" si="66"/>
        <v>0.32817337461300311</v>
      </c>
      <c r="Q416" s="199">
        <f t="shared" si="67"/>
        <v>-0.76470588235294112</v>
      </c>
      <c r="R416" s="199">
        <f t="shared" si="68"/>
        <v>-0.73584905660377364</v>
      </c>
      <c r="S416" s="199">
        <f t="shared" si="69"/>
        <v>4.0247678018575817E-2</v>
      </c>
    </row>
    <row r="417" spans="1:19" ht="16.5" thickTop="1" thickBot="1" x14ac:dyDescent="0.3">
      <c r="A417" s="200" t="s">
        <v>313</v>
      </c>
      <c r="B417" s="280">
        <v>62</v>
      </c>
      <c r="C417" s="201">
        <v>51</v>
      </c>
      <c r="D417" s="202">
        <f t="shared" si="60"/>
        <v>0.82258064516129037</v>
      </c>
      <c r="E417" s="203">
        <v>99</v>
      </c>
      <c r="F417" s="201">
        <v>89</v>
      </c>
      <c r="G417" s="202">
        <f t="shared" si="61"/>
        <v>0.89898989898989901</v>
      </c>
      <c r="H417" s="202">
        <f t="shared" si="62"/>
        <v>-0.3737373737373737</v>
      </c>
      <c r="I417" s="202">
        <f t="shared" si="63"/>
        <v>-0.4269662921348315</v>
      </c>
      <c r="J417" s="204">
        <f t="shared" si="64"/>
        <v>-7.6409253828608636E-2</v>
      </c>
      <c r="K417" s="205">
        <v>1443</v>
      </c>
      <c r="L417" s="201">
        <v>1176</v>
      </c>
      <c r="M417" s="202">
        <f t="shared" si="65"/>
        <v>0.81496881496881501</v>
      </c>
      <c r="N417" s="203">
        <v>1373</v>
      </c>
      <c r="O417" s="201">
        <v>997</v>
      </c>
      <c r="P417" s="202">
        <f t="shared" si="66"/>
        <v>0.72614712308812823</v>
      </c>
      <c r="Q417" s="202">
        <f t="shared" si="67"/>
        <v>5.0983248361252675E-2</v>
      </c>
      <c r="R417" s="202">
        <f t="shared" si="68"/>
        <v>0.17953861584754272</v>
      </c>
      <c r="S417" s="204">
        <f t="shared" si="69"/>
        <v>8.8821691880686782E-2</v>
      </c>
    </row>
    <row r="418" spans="1:19" ht="14.25" thickTop="1" x14ac:dyDescent="0.25">
      <c r="A418" s="206" t="s">
        <v>352</v>
      </c>
      <c r="B418" s="206">
        <v>62</v>
      </c>
      <c r="C418" s="173">
        <v>51</v>
      </c>
      <c r="D418" s="199">
        <f t="shared" si="60"/>
        <v>0.82258064516129037</v>
      </c>
      <c r="E418" s="173">
        <v>99</v>
      </c>
      <c r="F418" s="173">
        <v>89</v>
      </c>
      <c r="G418" s="199">
        <f t="shared" si="61"/>
        <v>0.89898989898989901</v>
      </c>
      <c r="H418" s="199">
        <f t="shared" si="62"/>
        <v>-0.3737373737373737</v>
      </c>
      <c r="I418" s="199">
        <f t="shared" si="63"/>
        <v>-0.4269662921348315</v>
      </c>
      <c r="J418" s="199">
        <f t="shared" si="64"/>
        <v>-7.6409253828608636E-2</v>
      </c>
      <c r="K418" s="173">
        <v>1443</v>
      </c>
      <c r="L418" s="173">
        <v>1176</v>
      </c>
      <c r="M418" s="199">
        <f t="shared" si="65"/>
        <v>0.81496881496881501</v>
      </c>
      <c r="N418" s="173">
        <v>1278</v>
      </c>
      <c r="O418" s="173">
        <v>982</v>
      </c>
      <c r="P418" s="199">
        <f t="shared" si="66"/>
        <v>0.76838810641627542</v>
      </c>
      <c r="Q418" s="199">
        <f t="shared" si="67"/>
        <v>0.12910798122065725</v>
      </c>
      <c r="R418" s="199">
        <f t="shared" si="68"/>
        <v>0.19755600814663943</v>
      </c>
      <c r="S418" s="199">
        <f t="shared" si="69"/>
        <v>4.6580708552539596E-2</v>
      </c>
    </row>
    <row r="419" spans="1:19" ht="14.25" thickBot="1" x14ac:dyDescent="0.3">
      <c r="A419" s="206" t="s">
        <v>353</v>
      </c>
      <c r="B419" s="206">
        <v>0</v>
      </c>
      <c r="C419" s="173">
        <v>0</v>
      </c>
      <c r="D419" s="199" t="str">
        <f t="shared" si="60"/>
        <v/>
      </c>
      <c r="E419" s="173">
        <v>0</v>
      </c>
      <c r="F419" s="173">
        <v>0</v>
      </c>
      <c r="G419" s="199" t="str">
        <f t="shared" si="61"/>
        <v/>
      </c>
      <c r="H419" s="199" t="str">
        <f t="shared" si="62"/>
        <v/>
      </c>
      <c r="I419" s="199" t="str">
        <f t="shared" si="63"/>
        <v/>
      </c>
      <c r="J419" s="199" t="str">
        <f t="shared" si="64"/>
        <v/>
      </c>
      <c r="K419" s="173">
        <v>0</v>
      </c>
      <c r="L419" s="173">
        <v>0</v>
      </c>
      <c r="M419" s="199" t="str">
        <f t="shared" si="65"/>
        <v/>
      </c>
      <c r="N419" s="173">
        <v>95</v>
      </c>
      <c r="O419" s="173">
        <v>15</v>
      </c>
      <c r="P419" s="199">
        <f t="shared" si="66"/>
        <v>0.15789473684210525</v>
      </c>
      <c r="Q419" s="199">
        <f t="shared" si="67"/>
        <v>-1</v>
      </c>
      <c r="R419" s="199">
        <f t="shared" si="68"/>
        <v>-1</v>
      </c>
      <c r="S419" s="199" t="str">
        <f t="shared" si="69"/>
        <v/>
      </c>
    </row>
    <row r="420" spans="1:19" ht="16.5" thickTop="1" thickBot="1" x14ac:dyDescent="0.3">
      <c r="A420" s="200" t="s">
        <v>333</v>
      </c>
      <c r="B420" s="280">
        <v>49</v>
      </c>
      <c r="C420" s="201">
        <v>48</v>
      </c>
      <c r="D420" s="202">
        <f t="shared" si="60"/>
        <v>0.97959183673469385</v>
      </c>
      <c r="E420" s="203">
        <v>161</v>
      </c>
      <c r="F420" s="201">
        <v>145</v>
      </c>
      <c r="G420" s="202">
        <f t="shared" si="61"/>
        <v>0.90062111801242239</v>
      </c>
      <c r="H420" s="202">
        <f t="shared" si="62"/>
        <v>-0.69565217391304346</v>
      </c>
      <c r="I420" s="202">
        <f t="shared" si="63"/>
        <v>-0.66896551724137931</v>
      </c>
      <c r="J420" s="204">
        <f t="shared" si="64"/>
        <v>7.897071872227146E-2</v>
      </c>
      <c r="K420" s="205">
        <v>595</v>
      </c>
      <c r="L420" s="201">
        <v>507</v>
      </c>
      <c r="M420" s="202">
        <f t="shared" si="65"/>
        <v>0.85210084033613442</v>
      </c>
      <c r="N420" s="203">
        <v>1441</v>
      </c>
      <c r="O420" s="201">
        <v>1170</v>
      </c>
      <c r="P420" s="202">
        <f t="shared" si="66"/>
        <v>0.81193615544760578</v>
      </c>
      <c r="Q420" s="202">
        <f t="shared" si="67"/>
        <v>-0.58709229701596111</v>
      </c>
      <c r="R420" s="202">
        <f t="shared" si="68"/>
        <v>-0.56666666666666665</v>
      </c>
      <c r="S420" s="204">
        <f t="shared" si="69"/>
        <v>4.0164684888528646E-2</v>
      </c>
    </row>
    <row r="421" spans="1:19" ht="14.25" thickTop="1" x14ac:dyDescent="0.25">
      <c r="A421" s="206" t="s">
        <v>352</v>
      </c>
      <c r="B421" s="206">
        <v>49</v>
      </c>
      <c r="C421" s="173">
        <v>48</v>
      </c>
      <c r="D421" s="199">
        <f t="shared" si="60"/>
        <v>0.97959183673469385</v>
      </c>
      <c r="E421" s="173">
        <v>95</v>
      </c>
      <c r="F421" s="173">
        <v>94</v>
      </c>
      <c r="G421" s="199">
        <f t="shared" si="61"/>
        <v>0.98947368421052628</v>
      </c>
      <c r="H421" s="199">
        <f t="shared" si="62"/>
        <v>-0.48421052631578942</v>
      </c>
      <c r="I421" s="199">
        <f t="shared" si="63"/>
        <v>-0.48936170212765961</v>
      </c>
      <c r="J421" s="199">
        <f t="shared" si="64"/>
        <v>-9.8818474758324282E-3</v>
      </c>
      <c r="K421" s="173">
        <v>505</v>
      </c>
      <c r="L421" s="173">
        <v>436</v>
      </c>
      <c r="M421" s="199">
        <f t="shared" si="65"/>
        <v>0.86336633663366336</v>
      </c>
      <c r="N421" s="173">
        <v>864</v>
      </c>
      <c r="O421" s="173">
        <v>711</v>
      </c>
      <c r="P421" s="199">
        <f t="shared" si="66"/>
        <v>0.82291666666666663</v>
      </c>
      <c r="Q421" s="199">
        <f t="shared" si="67"/>
        <v>-0.4155092592592593</v>
      </c>
      <c r="R421" s="199">
        <f t="shared" si="68"/>
        <v>-0.38677918424753865</v>
      </c>
      <c r="S421" s="199">
        <f t="shared" si="69"/>
        <v>4.0449669966996726E-2</v>
      </c>
    </row>
    <row r="422" spans="1:19" ht="14.25" thickBot="1" x14ac:dyDescent="0.3">
      <c r="A422" s="206" t="s">
        <v>351</v>
      </c>
      <c r="B422" s="206">
        <v>0</v>
      </c>
      <c r="C422" s="173">
        <v>0</v>
      </c>
      <c r="D422" s="199" t="str">
        <f t="shared" si="60"/>
        <v/>
      </c>
      <c r="E422" s="173">
        <v>66</v>
      </c>
      <c r="F422" s="173">
        <v>51</v>
      </c>
      <c r="G422" s="199">
        <f t="shared" si="61"/>
        <v>0.77272727272727271</v>
      </c>
      <c r="H422" s="199">
        <f t="shared" si="62"/>
        <v>-1</v>
      </c>
      <c r="I422" s="199">
        <f t="shared" si="63"/>
        <v>-1</v>
      </c>
      <c r="J422" s="199" t="str">
        <f t="shared" si="64"/>
        <v/>
      </c>
      <c r="K422" s="173">
        <v>90</v>
      </c>
      <c r="L422" s="173">
        <v>71</v>
      </c>
      <c r="M422" s="199">
        <f t="shared" si="65"/>
        <v>0.78888888888888886</v>
      </c>
      <c r="N422" s="173">
        <v>577</v>
      </c>
      <c r="O422" s="173">
        <v>459</v>
      </c>
      <c r="P422" s="199">
        <f t="shared" si="66"/>
        <v>0.79549393414211433</v>
      </c>
      <c r="Q422" s="199">
        <f t="shared" si="67"/>
        <v>-0.84402079722703638</v>
      </c>
      <c r="R422" s="199">
        <f t="shared" si="68"/>
        <v>-0.84531590413943358</v>
      </c>
      <c r="S422" s="199">
        <f t="shared" si="69"/>
        <v>-6.6050452532254722E-3</v>
      </c>
    </row>
    <row r="423" spans="1:19" ht="16.5" thickTop="1" thickBot="1" x14ac:dyDescent="0.3">
      <c r="A423" s="200" t="s">
        <v>327</v>
      </c>
      <c r="B423" s="280">
        <v>47</v>
      </c>
      <c r="C423" s="201">
        <v>47</v>
      </c>
      <c r="D423" s="202">
        <f t="shared" si="60"/>
        <v>1</v>
      </c>
      <c r="E423" s="203">
        <v>152</v>
      </c>
      <c r="F423" s="201">
        <v>58</v>
      </c>
      <c r="G423" s="202">
        <f t="shared" si="61"/>
        <v>0.38157894736842107</v>
      </c>
      <c r="H423" s="202">
        <f t="shared" si="62"/>
        <v>-0.69078947368421051</v>
      </c>
      <c r="I423" s="202">
        <f t="shared" si="63"/>
        <v>-0.18965517241379315</v>
      </c>
      <c r="J423" s="204">
        <f t="shared" si="64"/>
        <v>0.61842105263157898</v>
      </c>
      <c r="K423" s="205">
        <v>920</v>
      </c>
      <c r="L423" s="201">
        <v>398</v>
      </c>
      <c r="M423" s="202">
        <f t="shared" si="65"/>
        <v>0.43260869565217391</v>
      </c>
      <c r="N423" s="203">
        <v>1194</v>
      </c>
      <c r="O423" s="201">
        <v>537</v>
      </c>
      <c r="P423" s="202">
        <f t="shared" si="66"/>
        <v>0.44974874371859297</v>
      </c>
      <c r="Q423" s="202">
        <f t="shared" si="67"/>
        <v>-0.22948073701842542</v>
      </c>
      <c r="R423" s="202">
        <f t="shared" si="68"/>
        <v>-0.25884543761638734</v>
      </c>
      <c r="S423" s="204">
        <f t="shared" si="69"/>
        <v>-1.7140048066419056E-2</v>
      </c>
    </row>
    <row r="424" spans="1:19" ht="14.25" thickTop="1" x14ac:dyDescent="0.25">
      <c r="A424" s="206" t="s">
        <v>352</v>
      </c>
      <c r="B424" s="206">
        <v>47</v>
      </c>
      <c r="C424" s="173">
        <v>47</v>
      </c>
      <c r="D424" s="199">
        <f t="shared" si="60"/>
        <v>1</v>
      </c>
      <c r="E424" s="173">
        <v>152</v>
      </c>
      <c r="F424" s="173">
        <v>58</v>
      </c>
      <c r="G424" s="199">
        <f t="shared" si="61"/>
        <v>0.38157894736842107</v>
      </c>
      <c r="H424" s="199">
        <f t="shared" si="62"/>
        <v>-0.69078947368421051</v>
      </c>
      <c r="I424" s="199">
        <f t="shared" si="63"/>
        <v>-0.18965517241379315</v>
      </c>
      <c r="J424" s="199">
        <f t="shared" si="64"/>
        <v>0.61842105263157898</v>
      </c>
      <c r="K424" s="173">
        <v>882</v>
      </c>
      <c r="L424" s="173">
        <v>393</v>
      </c>
      <c r="M424" s="199">
        <f t="shared" si="65"/>
        <v>0.445578231292517</v>
      </c>
      <c r="N424" s="173">
        <v>1194</v>
      </c>
      <c r="O424" s="173">
        <v>537</v>
      </c>
      <c r="P424" s="199">
        <f t="shared" si="66"/>
        <v>0.44974874371859297</v>
      </c>
      <c r="Q424" s="199">
        <f t="shared" si="67"/>
        <v>-0.2613065326633166</v>
      </c>
      <c r="R424" s="199">
        <f t="shared" si="68"/>
        <v>-0.26815642458100564</v>
      </c>
      <c r="S424" s="199">
        <f t="shared" si="69"/>
        <v>-4.1705124260759674E-3</v>
      </c>
    </row>
    <row r="425" spans="1:19" ht="14.25" thickBot="1" x14ac:dyDescent="0.3">
      <c r="A425" s="206" t="s">
        <v>353</v>
      </c>
      <c r="B425" s="206">
        <v>0</v>
      </c>
      <c r="C425" s="173">
        <v>0</v>
      </c>
      <c r="D425" s="199" t="str">
        <f t="shared" si="60"/>
        <v/>
      </c>
      <c r="E425" s="173">
        <v>0</v>
      </c>
      <c r="F425" s="173">
        <v>0</v>
      </c>
      <c r="G425" s="199" t="str">
        <f t="shared" si="61"/>
        <v/>
      </c>
      <c r="H425" s="199" t="str">
        <f t="shared" si="62"/>
        <v/>
      </c>
      <c r="I425" s="199" t="str">
        <f t="shared" si="63"/>
        <v/>
      </c>
      <c r="J425" s="199" t="str">
        <f t="shared" si="64"/>
        <v/>
      </c>
      <c r="K425" s="173">
        <v>38</v>
      </c>
      <c r="L425" s="173">
        <v>5</v>
      </c>
      <c r="M425" s="199">
        <f t="shared" si="65"/>
        <v>0.13157894736842105</v>
      </c>
      <c r="N425" s="173">
        <v>0</v>
      </c>
      <c r="O425" s="173">
        <v>0</v>
      </c>
      <c r="P425" s="199" t="str">
        <f t="shared" si="66"/>
        <v/>
      </c>
      <c r="Q425" s="199" t="str">
        <f t="shared" si="67"/>
        <v/>
      </c>
      <c r="R425" s="199" t="str">
        <f t="shared" si="68"/>
        <v/>
      </c>
      <c r="S425" s="199" t="str">
        <f t="shared" si="69"/>
        <v/>
      </c>
    </row>
    <row r="426" spans="1:19" ht="16.5" thickTop="1" thickBot="1" x14ac:dyDescent="0.3">
      <c r="A426" s="200" t="s">
        <v>319</v>
      </c>
      <c r="B426" s="280">
        <v>38</v>
      </c>
      <c r="C426" s="201">
        <v>34</v>
      </c>
      <c r="D426" s="202">
        <f t="shared" si="60"/>
        <v>0.89473684210526316</v>
      </c>
      <c r="E426" s="203">
        <v>133</v>
      </c>
      <c r="F426" s="201">
        <v>109</v>
      </c>
      <c r="G426" s="202">
        <f t="shared" si="61"/>
        <v>0.81954887218045114</v>
      </c>
      <c r="H426" s="202">
        <f t="shared" si="62"/>
        <v>-0.7142857142857143</v>
      </c>
      <c r="I426" s="202">
        <f t="shared" si="63"/>
        <v>-0.68807339449541283</v>
      </c>
      <c r="J426" s="204">
        <f t="shared" si="64"/>
        <v>7.5187969924812026E-2</v>
      </c>
      <c r="K426" s="205">
        <v>948</v>
      </c>
      <c r="L426" s="201">
        <v>669</v>
      </c>
      <c r="M426" s="202">
        <f t="shared" si="65"/>
        <v>0.70569620253164556</v>
      </c>
      <c r="N426" s="203">
        <v>418</v>
      </c>
      <c r="O426" s="201">
        <v>329</v>
      </c>
      <c r="P426" s="202">
        <f t="shared" si="66"/>
        <v>0.78708133971291872</v>
      </c>
      <c r="Q426" s="202">
        <f t="shared" si="67"/>
        <v>1.2679425837320575</v>
      </c>
      <c r="R426" s="202">
        <f t="shared" si="68"/>
        <v>1.0334346504559271</v>
      </c>
      <c r="S426" s="204">
        <f t="shared" si="69"/>
        <v>-8.1385137181273159E-2</v>
      </c>
    </row>
    <row r="427" spans="1:19" ht="14.25" thickTop="1" x14ac:dyDescent="0.25">
      <c r="A427" s="206" t="s">
        <v>352</v>
      </c>
      <c r="B427" s="206">
        <v>38</v>
      </c>
      <c r="C427" s="173">
        <v>34</v>
      </c>
      <c r="D427" s="199">
        <f t="shared" si="60"/>
        <v>0.89473684210526316</v>
      </c>
      <c r="E427" s="173">
        <v>0</v>
      </c>
      <c r="F427" s="173">
        <v>0</v>
      </c>
      <c r="G427" s="199" t="str">
        <f t="shared" si="61"/>
        <v/>
      </c>
      <c r="H427" s="199" t="str">
        <f t="shared" si="62"/>
        <v/>
      </c>
      <c r="I427" s="199" t="str">
        <f t="shared" si="63"/>
        <v/>
      </c>
      <c r="J427" s="199" t="str">
        <f t="shared" si="64"/>
        <v/>
      </c>
      <c r="K427" s="173">
        <v>283</v>
      </c>
      <c r="L427" s="173">
        <v>222</v>
      </c>
      <c r="M427" s="199">
        <f t="shared" si="65"/>
        <v>0.78445229681978801</v>
      </c>
      <c r="N427" s="173">
        <v>171</v>
      </c>
      <c r="O427" s="173">
        <v>141</v>
      </c>
      <c r="P427" s="199">
        <f t="shared" si="66"/>
        <v>0.82456140350877194</v>
      </c>
      <c r="Q427" s="199">
        <f t="shared" si="67"/>
        <v>0.65497076023391809</v>
      </c>
      <c r="R427" s="199">
        <f t="shared" si="68"/>
        <v>0.57446808510638303</v>
      </c>
      <c r="S427" s="199">
        <f t="shared" si="69"/>
        <v>-4.0109106688983931E-2</v>
      </c>
    </row>
    <row r="428" spans="1:19" ht="14.25" thickBot="1" x14ac:dyDescent="0.3">
      <c r="A428" s="206" t="s">
        <v>353</v>
      </c>
      <c r="B428" s="206">
        <v>0</v>
      </c>
      <c r="C428" s="173">
        <v>0</v>
      </c>
      <c r="D428" s="199" t="str">
        <f t="shared" si="60"/>
        <v/>
      </c>
      <c r="E428" s="173">
        <v>133</v>
      </c>
      <c r="F428" s="173">
        <v>109</v>
      </c>
      <c r="G428" s="199">
        <f t="shared" si="61"/>
        <v>0.81954887218045114</v>
      </c>
      <c r="H428" s="199">
        <f t="shared" si="62"/>
        <v>-1</v>
      </c>
      <c r="I428" s="199">
        <f t="shared" si="63"/>
        <v>-1</v>
      </c>
      <c r="J428" s="199" t="str">
        <f t="shared" si="64"/>
        <v/>
      </c>
      <c r="K428" s="173">
        <v>665</v>
      </c>
      <c r="L428" s="173">
        <v>447</v>
      </c>
      <c r="M428" s="199">
        <f t="shared" si="65"/>
        <v>0.67218045112781954</v>
      </c>
      <c r="N428" s="173">
        <v>247</v>
      </c>
      <c r="O428" s="173">
        <v>188</v>
      </c>
      <c r="P428" s="199">
        <f t="shared" si="66"/>
        <v>0.76113360323886636</v>
      </c>
      <c r="Q428" s="199">
        <f t="shared" si="67"/>
        <v>1.6923076923076925</v>
      </c>
      <c r="R428" s="199">
        <f t="shared" si="68"/>
        <v>1.3776595744680851</v>
      </c>
      <c r="S428" s="199">
        <f t="shared" si="69"/>
        <v>-8.8953152111046818E-2</v>
      </c>
    </row>
    <row r="429" spans="1:19" ht="16.5" thickTop="1" thickBot="1" x14ac:dyDescent="0.3">
      <c r="A429" s="200" t="s">
        <v>316</v>
      </c>
      <c r="B429" s="280">
        <v>34</v>
      </c>
      <c r="C429" s="201">
        <v>27</v>
      </c>
      <c r="D429" s="202">
        <f t="shared" si="60"/>
        <v>0.79411764705882348</v>
      </c>
      <c r="E429" s="203">
        <v>0</v>
      </c>
      <c r="F429" s="201">
        <v>0</v>
      </c>
      <c r="G429" s="202" t="str">
        <f t="shared" si="61"/>
        <v/>
      </c>
      <c r="H429" s="202" t="str">
        <f t="shared" si="62"/>
        <v/>
      </c>
      <c r="I429" s="202" t="str">
        <f t="shared" si="63"/>
        <v/>
      </c>
      <c r="J429" s="204" t="str">
        <f t="shared" si="64"/>
        <v/>
      </c>
      <c r="K429" s="205">
        <v>963</v>
      </c>
      <c r="L429" s="201">
        <v>791</v>
      </c>
      <c r="M429" s="202">
        <f t="shared" si="65"/>
        <v>0.82139148494288683</v>
      </c>
      <c r="N429" s="203">
        <v>0</v>
      </c>
      <c r="O429" s="201">
        <v>0</v>
      </c>
      <c r="P429" s="202" t="str">
        <f t="shared" si="66"/>
        <v/>
      </c>
      <c r="Q429" s="202" t="str">
        <f t="shared" si="67"/>
        <v/>
      </c>
      <c r="R429" s="202" t="str">
        <f t="shared" si="68"/>
        <v/>
      </c>
      <c r="S429" s="204" t="str">
        <f t="shared" si="69"/>
        <v/>
      </c>
    </row>
    <row r="430" spans="1:19" ht="14.25" thickTop="1" x14ac:dyDescent="0.25">
      <c r="A430" s="206" t="s">
        <v>352</v>
      </c>
      <c r="B430" s="206">
        <v>34</v>
      </c>
      <c r="C430" s="173">
        <v>27</v>
      </c>
      <c r="D430" s="199">
        <f t="shared" si="60"/>
        <v>0.79411764705882348</v>
      </c>
      <c r="E430" s="173">
        <v>0</v>
      </c>
      <c r="F430" s="173">
        <v>0</v>
      </c>
      <c r="G430" s="199" t="str">
        <f t="shared" si="61"/>
        <v/>
      </c>
      <c r="H430" s="199" t="str">
        <f t="shared" si="62"/>
        <v/>
      </c>
      <c r="I430" s="199" t="str">
        <f t="shared" si="63"/>
        <v/>
      </c>
      <c r="J430" s="199" t="str">
        <f t="shared" si="64"/>
        <v/>
      </c>
      <c r="K430" s="173">
        <v>279</v>
      </c>
      <c r="L430" s="173">
        <v>256</v>
      </c>
      <c r="M430" s="199">
        <f t="shared" si="65"/>
        <v>0.91756272401433692</v>
      </c>
      <c r="N430" s="173">
        <v>0</v>
      </c>
      <c r="O430" s="173">
        <v>0</v>
      </c>
      <c r="P430" s="199" t="str">
        <f t="shared" si="66"/>
        <v/>
      </c>
      <c r="Q430" s="199" t="str">
        <f t="shared" si="67"/>
        <v/>
      </c>
      <c r="R430" s="199" t="str">
        <f t="shared" si="68"/>
        <v/>
      </c>
      <c r="S430" s="199" t="str">
        <f t="shared" si="69"/>
        <v/>
      </c>
    </row>
    <row r="431" spans="1:19" ht="14.25" thickBot="1" x14ac:dyDescent="0.3">
      <c r="A431" s="206" t="s">
        <v>353</v>
      </c>
      <c r="B431" s="206">
        <v>0</v>
      </c>
      <c r="C431" s="173">
        <v>0</v>
      </c>
      <c r="D431" s="199" t="str">
        <f t="shared" si="60"/>
        <v/>
      </c>
      <c r="E431" s="173">
        <v>0</v>
      </c>
      <c r="F431" s="173">
        <v>0</v>
      </c>
      <c r="G431" s="199" t="str">
        <f t="shared" si="61"/>
        <v/>
      </c>
      <c r="H431" s="199" t="str">
        <f t="shared" si="62"/>
        <v/>
      </c>
      <c r="I431" s="199" t="str">
        <f t="shared" si="63"/>
        <v/>
      </c>
      <c r="J431" s="199" t="str">
        <f t="shared" si="64"/>
        <v/>
      </c>
      <c r="K431" s="173">
        <v>684</v>
      </c>
      <c r="L431" s="173">
        <v>535</v>
      </c>
      <c r="M431" s="199">
        <f t="shared" si="65"/>
        <v>0.78216374269005851</v>
      </c>
      <c r="N431" s="173">
        <v>0</v>
      </c>
      <c r="O431" s="173">
        <v>0</v>
      </c>
      <c r="P431" s="199" t="str">
        <f t="shared" si="66"/>
        <v/>
      </c>
      <c r="Q431" s="199" t="str">
        <f t="shared" si="67"/>
        <v/>
      </c>
      <c r="R431" s="199" t="str">
        <f t="shared" si="68"/>
        <v/>
      </c>
      <c r="S431" s="199" t="str">
        <f t="shared" si="69"/>
        <v/>
      </c>
    </row>
    <row r="432" spans="1:19" ht="16.5" thickTop="1" thickBot="1" x14ac:dyDescent="0.3">
      <c r="A432" s="200" t="s">
        <v>521</v>
      </c>
      <c r="B432" s="280">
        <v>19</v>
      </c>
      <c r="C432" s="201">
        <v>1</v>
      </c>
      <c r="D432" s="202">
        <f t="shared" si="60"/>
        <v>5.2631578947368418E-2</v>
      </c>
      <c r="E432" s="203">
        <v>0</v>
      </c>
      <c r="F432" s="201">
        <v>0</v>
      </c>
      <c r="G432" s="202" t="str">
        <f t="shared" si="61"/>
        <v/>
      </c>
      <c r="H432" s="202" t="str">
        <f t="shared" si="62"/>
        <v/>
      </c>
      <c r="I432" s="202" t="str">
        <f t="shared" si="63"/>
        <v/>
      </c>
      <c r="J432" s="204" t="str">
        <f t="shared" si="64"/>
        <v/>
      </c>
      <c r="K432" s="205">
        <v>116</v>
      </c>
      <c r="L432" s="201">
        <v>11</v>
      </c>
      <c r="M432" s="202">
        <f t="shared" si="65"/>
        <v>9.4827586206896547E-2</v>
      </c>
      <c r="N432" s="203">
        <v>0</v>
      </c>
      <c r="O432" s="201">
        <v>0</v>
      </c>
      <c r="P432" s="202" t="str">
        <f t="shared" si="66"/>
        <v/>
      </c>
      <c r="Q432" s="202" t="str">
        <f t="shared" si="67"/>
        <v/>
      </c>
      <c r="R432" s="202" t="str">
        <f t="shared" si="68"/>
        <v/>
      </c>
      <c r="S432" s="204" t="str">
        <f t="shared" si="69"/>
        <v/>
      </c>
    </row>
    <row r="433" spans="1:19" ht="15" thickTop="1" thickBot="1" x14ac:dyDescent="0.3">
      <c r="A433" s="206" t="s">
        <v>352</v>
      </c>
      <c r="B433" s="206">
        <v>19</v>
      </c>
      <c r="C433" s="173">
        <v>1</v>
      </c>
      <c r="D433" s="199">
        <f t="shared" si="60"/>
        <v>5.2631578947368418E-2</v>
      </c>
      <c r="E433" s="173">
        <v>0</v>
      </c>
      <c r="F433" s="173">
        <v>0</v>
      </c>
      <c r="G433" s="199" t="str">
        <f t="shared" si="61"/>
        <v/>
      </c>
      <c r="H433" s="199" t="str">
        <f t="shared" si="62"/>
        <v/>
      </c>
      <c r="I433" s="199" t="str">
        <f t="shared" si="63"/>
        <v/>
      </c>
      <c r="J433" s="199" t="str">
        <f t="shared" si="64"/>
        <v/>
      </c>
      <c r="K433" s="173">
        <v>116</v>
      </c>
      <c r="L433" s="173">
        <v>11</v>
      </c>
      <c r="M433" s="199">
        <f t="shared" si="65"/>
        <v>9.4827586206896547E-2</v>
      </c>
      <c r="N433" s="173">
        <v>0</v>
      </c>
      <c r="O433" s="173">
        <v>0</v>
      </c>
      <c r="P433" s="199" t="str">
        <f t="shared" si="66"/>
        <v/>
      </c>
      <c r="Q433" s="199" t="str">
        <f t="shared" si="67"/>
        <v/>
      </c>
      <c r="R433" s="199" t="str">
        <f t="shared" si="68"/>
        <v/>
      </c>
      <c r="S433" s="199" t="str">
        <f t="shared" si="69"/>
        <v/>
      </c>
    </row>
    <row r="434" spans="1:19" ht="16.5" thickTop="1" thickBot="1" x14ac:dyDescent="0.3">
      <c r="A434" s="200" t="s">
        <v>636</v>
      </c>
      <c r="B434" s="280">
        <v>19</v>
      </c>
      <c r="C434" s="201">
        <v>0</v>
      </c>
      <c r="D434" s="202">
        <f t="shared" si="60"/>
        <v>0</v>
      </c>
      <c r="E434" s="203">
        <v>0</v>
      </c>
      <c r="F434" s="201">
        <v>0</v>
      </c>
      <c r="G434" s="202" t="str">
        <f t="shared" si="61"/>
        <v/>
      </c>
      <c r="H434" s="202" t="str">
        <f t="shared" si="62"/>
        <v/>
      </c>
      <c r="I434" s="202" t="str">
        <f t="shared" si="63"/>
        <v/>
      </c>
      <c r="J434" s="204" t="str">
        <f t="shared" si="64"/>
        <v/>
      </c>
      <c r="K434" s="205">
        <v>19</v>
      </c>
      <c r="L434" s="201">
        <v>0</v>
      </c>
      <c r="M434" s="202">
        <f t="shared" si="65"/>
        <v>0</v>
      </c>
      <c r="N434" s="203">
        <v>0</v>
      </c>
      <c r="O434" s="201">
        <v>0</v>
      </c>
      <c r="P434" s="202" t="str">
        <f t="shared" si="66"/>
        <v/>
      </c>
      <c r="Q434" s="202" t="str">
        <f t="shared" si="67"/>
        <v/>
      </c>
      <c r="R434" s="202" t="str">
        <f t="shared" si="68"/>
        <v/>
      </c>
      <c r="S434" s="204" t="str">
        <f t="shared" si="69"/>
        <v/>
      </c>
    </row>
    <row r="435" spans="1:19" ht="15" thickTop="1" thickBot="1" x14ac:dyDescent="0.3">
      <c r="A435" s="206" t="s">
        <v>352</v>
      </c>
      <c r="B435" s="206">
        <v>19</v>
      </c>
      <c r="C435" s="173">
        <v>0</v>
      </c>
      <c r="D435" s="199">
        <f t="shared" si="60"/>
        <v>0</v>
      </c>
      <c r="E435" s="173">
        <v>0</v>
      </c>
      <c r="F435" s="173">
        <v>0</v>
      </c>
      <c r="G435" s="199" t="str">
        <f t="shared" si="61"/>
        <v/>
      </c>
      <c r="H435" s="199" t="str">
        <f t="shared" si="62"/>
        <v/>
      </c>
      <c r="I435" s="199" t="str">
        <f t="shared" si="63"/>
        <v/>
      </c>
      <c r="J435" s="199" t="str">
        <f t="shared" si="64"/>
        <v/>
      </c>
      <c r="K435" s="173">
        <v>19</v>
      </c>
      <c r="L435" s="173">
        <v>0</v>
      </c>
      <c r="M435" s="199">
        <f t="shared" si="65"/>
        <v>0</v>
      </c>
      <c r="N435" s="173">
        <v>0</v>
      </c>
      <c r="O435" s="173">
        <v>0</v>
      </c>
      <c r="P435" s="199" t="str">
        <f t="shared" si="66"/>
        <v/>
      </c>
      <c r="Q435" s="199" t="str">
        <f t="shared" si="67"/>
        <v/>
      </c>
      <c r="R435" s="199" t="str">
        <f t="shared" si="68"/>
        <v/>
      </c>
      <c r="S435" s="199" t="str">
        <f t="shared" si="69"/>
        <v/>
      </c>
    </row>
    <row r="436" spans="1:19" ht="16.5" thickTop="1" thickBot="1" x14ac:dyDescent="0.3">
      <c r="A436" s="200" t="s">
        <v>326</v>
      </c>
      <c r="B436" s="280">
        <v>19</v>
      </c>
      <c r="C436" s="201">
        <v>5</v>
      </c>
      <c r="D436" s="202">
        <f t="shared" si="60"/>
        <v>0.26315789473684209</v>
      </c>
      <c r="E436" s="203">
        <v>43</v>
      </c>
      <c r="F436" s="201">
        <v>11</v>
      </c>
      <c r="G436" s="202">
        <f t="shared" si="61"/>
        <v>0.2558139534883721</v>
      </c>
      <c r="H436" s="202">
        <f t="shared" si="62"/>
        <v>-0.55813953488372092</v>
      </c>
      <c r="I436" s="202">
        <f t="shared" si="63"/>
        <v>-0.54545454545454541</v>
      </c>
      <c r="J436" s="204">
        <f t="shared" si="64"/>
        <v>7.3439412484699873E-3</v>
      </c>
      <c r="K436" s="205">
        <v>306</v>
      </c>
      <c r="L436" s="201">
        <v>55</v>
      </c>
      <c r="M436" s="202">
        <f t="shared" si="65"/>
        <v>0.17973856209150327</v>
      </c>
      <c r="N436" s="203">
        <v>575</v>
      </c>
      <c r="O436" s="201">
        <v>200</v>
      </c>
      <c r="P436" s="202">
        <f t="shared" si="66"/>
        <v>0.34782608695652173</v>
      </c>
      <c r="Q436" s="202">
        <f t="shared" si="67"/>
        <v>-0.46782608695652173</v>
      </c>
      <c r="R436" s="202">
        <f t="shared" si="68"/>
        <v>-0.72499999999999998</v>
      </c>
      <c r="S436" s="204">
        <f t="shared" si="69"/>
        <v>-0.16808752486501846</v>
      </c>
    </row>
    <row r="437" spans="1:19" ht="14.25" thickTop="1" x14ac:dyDescent="0.25">
      <c r="A437" s="206" t="s">
        <v>352</v>
      </c>
      <c r="B437" s="206">
        <v>19</v>
      </c>
      <c r="C437" s="173">
        <v>5</v>
      </c>
      <c r="D437" s="199">
        <f t="shared" si="60"/>
        <v>0.26315789473684209</v>
      </c>
      <c r="E437" s="173">
        <v>43</v>
      </c>
      <c r="F437" s="173">
        <v>11</v>
      </c>
      <c r="G437" s="199">
        <f t="shared" si="61"/>
        <v>0.2558139534883721</v>
      </c>
      <c r="H437" s="199">
        <f t="shared" si="62"/>
        <v>-0.55813953488372092</v>
      </c>
      <c r="I437" s="199">
        <f t="shared" si="63"/>
        <v>-0.54545454545454541</v>
      </c>
      <c r="J437" s="199">
        <f t="shared" si="64"/>
        <v>7.3439412484699873E-3</v>
      </c>
      <c r="K437" s="173">
        <v>287</v>
      </c>
      <c r="L437" s="173">
        <v>46</v>
      </c>
      <c r="M437" s="199">
        <f t="shared" si="65"/>
        <v>0.16027874564459929</v>
      </c>
      <c r="N437" s="173">
        <v>385</v>
      </c>
      <c r="O437" s="173">
        <v>99</v>
      </c>
      <c r="P437" s="199">
        <f t="shared" si="66"/>
        <v>0.25714285714285712</v>
      </c>
      <c r="Q437" s="199">
        <f t="shared" si="67"/>
        <v>-0.25454545454545452</v>
      </c>
      <c r="R437" s="199">
        <f t="shared" si="68"/>
        <v>-0.53535353535353536</v>
      </c>
      <c r="S437" s="199">
        <f t="shared" si="69"/>
        <v>-9.6864111498257827E-2</v>
      </c>
    </row>
    <row r="438" spans="1:19" ht="14.25" thickBot="1" x14ac:dyDescent="0.3">
      <c r="A438" s="206" t="s">
        <v>353</v>
      </c>
      <c r="B438" s="206">
        <v>0</v>
      </c>
      <c r="C438" s="173">
        <v>0</v>
      </c>
      <c r="D438" s="199" t="str">
        <f t="shared" si="60"/>
        <v/>
      </c>
      <c r="E438" s="173">
        <v>0</v>
      </c>
      <c r="F438" s="173">
        <v>0</v>
      </c>
      <c r="G438" s="199" t="str">
        <f t="shared" si="61"/>
        <v/>
      </c>
      <c r="H438" s="199" t="str">
        <f t="shared" si="62"/>
        <v/>
      </c>
      <c r="I438" s="199" t="str">
        <f t="shared" si="63"/>
        <v/>
      </c>
      <c r="J438" s="199" t="str">
        <f t="shared" si="64"/>
        <v/>
      </c>
      <c r="K438" s="173">
        <v>19</v>
      </c>
      <c r="L438" s="173">
        <v>9</v>
      </c>
      <c r="M438" s="199">
        <f t="shared" si="65"/>
        <v>0.47368421052631576</v>
      </c>
      <c r="N438" s="173">
        <v>190</v>
      </c>
      <c r="O438" s="173">
        <v>101</v>
      </c>
      <c r="P438" s="199">
        <f t="shared" si="66"/>
        <v>0.53157894736842104</v>
      </c>
      <c r="Q438" s="199">
        <f t="shared" si="67"/>
        <v>-0.9</v>
      </c>
      <c r="R438" s="199">
        <f t="shared" si="68"/>
        <v>-0.91089108910891092</v>
      </c>
      <c r="S438" s="199">
        <f t="shared" si="69"/>
        <v>-5.7894736842105277E-2</v>
      </c>
    </row>
    <row r="439" spans="1:19" ht="16.5" thickTop="1" thickBot="1" x14ac:dyDescent="0.3">
      <c r="A439" s="200" t="s">
        <v>490</v>
      </c>
      <c r="B439" s="280">
        <v>19</v>
      </c>
      <c r="C439" s="201">
        <v>13</v>
      </c>
      <c r="D439" s="202">
        <f t="shared" si="60"/>
        <v>0.68421052631578949</v>
      </c>
      <c r="E439" s="203">
        <v>38</v>
      </c>
      <c r="F439" s="201">
        <v>5</v>
      </c>
      <c r="G439" s="202">
        <f t="shared" si="61"/>
        <v>0.13157894736842105</v>
      </c>
      <c r="H439" s="202">
        <f t="shared" si="62"/>
        <v>-0.5</v>
      </c>
      <c r="I439" s="202">
        <f t="shared" si="63"/>
        <v>1.6</v>
      </c>
      <c r="J439" s="204">
        <f t="shared" si="64"/>
        <v>0.55263157894736847</v>
      </c>
      <c r="K439" s="205">
        <v>246</v>
      </c>
      <c r="L439" s="201">
        <v>140</v>
      </c>
      <c r="M439" s="202">
        <f t="shared" si="65"/>
        <v>0.56910569105691056</v>
      </c>
      <c r="N439" s="203">
        <v>190</v>
      </c>
      <c r="O439" s="201">
        <v>88</v>
      </c>
      <c r="P439" s="202">
        <f t="shared" si="66"/>
        <v>0.4631578947368421</v>
      </c>
      <c r="Q439" s="202">
        <f t="shared" si="67"/>
        <v>0.29473684210526319</v>
      </c>
      <c r="R439" s="202">
        <f t="shared" si="68"/>
        <v>0.59090909090909083</v>
      </c>
      <c r="S439" s="204">
        <f t="shared" si="69"/>
        <v>0.10594779632006845</v>
      </c>
    </row>
    <row r="440" spans="1:19" ht="14.25" thickTop="1" x14ac:dyDescent="0.25">
      <c r="A440" s="206" t="s">
        <v>352</v>
      </c>
      <c r="B440" s="206">
        <v>19</v>
      </c>
      <c r="C440" s="173">
        <v>13</v>
      </c>
      <c r="D440" s="199">
        <f t="shared" si="60"/>
        <v>0.68421052631578949</v>
      </c>
      <c r="E440" s="173">
        <v>38</v>
      </c>
      <c r="F440" s="173">
        <v>5</v>
      </c>
      <c r="G440" s="199">
        <f t="shared" si="61"/>
        <v>0.13157894736842105</v>
      </c>
      <c r="H440" s="199">
        <f t="shared" si="62"/>
        <v>-0.5</v>
      </c>
      <c r="I440" s="199">
        <f t="shared" si="63"/>
        <v>1.6</v>
      </c>
      <c r="J440" s="199">
        <f t="shared" si="64"/>
        <v>0.55263157894736847</v>
      </c>
      <c r="K440" s="173">
        <v>246</v>
      </c>
      <c r="L440" s="173">
        <v>140</v>
      </c>
      <c r="M440" s="199">
        <f t="shared" si="65"/>
        <v>0.56910569105691056</v>
      </c>
      <c r="N440" s="173">
        <v>171</v>
      </c>
      <c r="O440" s="173">
        <v>77</v>
      </c>
      <c r="P440" s="199">
        <f t="shared" si="66"/>
        <v>0.45029239766081869</v>
      </c>
      <c r="Q440" s="199">
        <f t="shared" si="67"/>
        <v>0.43859649122807021</v>
      </c>
      <c r="R440" s="199">
        <f t="shared" si="68"/>
        <v>0.81818181818181812</v>
      </c>
      <c r="S440" s="199">
        <f t="shared" si="69"/>
        <v>0.11881329339609187</v>
      </c>
    </row>
    <row r="441" spans="1:19" ht="14.25" thickBot="1" x14ac:dyDescent="0.3">
      <c r="A441" s="206" t="s">
        <v>353</v>
      </c>
      <c r="B441" s="206">
        <v>0</v>
      </c>
      <c r="C441" s="173">
        <v>0</v>
      </c>
      <c r="D441" s="199" t="str">
        <f t="shared" si="60"/>
        <v/>
      </c>
      <c r="E441" s="173">
        <v>0</v>
      </c>
      <c r="F441" s="173">
        <v>0</v>
      </c>
      <c r="G441" s="199" t="str">
        <f t="shared" si="61"/>
        <v/>
      </c>
      <c r="H441" s="199" t="str">
        <f t="shared" si="62"/>
        <v/>
      </c>
      <c r="I441" s="199" t="str">
        <f t="shared" si="63"/>
        <v/>
      </c>
      <c r="J441" s="199" t="str">
        <f t="shared" si="64"/>
        <v/>
      </c>
      <c r="K441" s="173">
        <v>0</v>
      </c>
      <c r="L441" s="173">
        <v>0</v>
      </c>
      <c r="M441" s="199" t="str">
        <f t="shared" si="65"/>
        <v/>
      </c>
      <c r="N441" s="173">
        <v>19</v>
      </c>
      <c r="O441" s="173">
        <v>11</v>
      </c>
      <c r="P441" s="199">
        <f t="shared" si="66"/>
        <v>0.57894736842105265</v>
      </c>
      <c r="Q441" s="199">
        <f t="shared" si="67"/>
        <v>-1</v>
      </c>
      <c r="R441" s="199">
        <f t="shared" si="68"/>
        <v>-1</v>
      </c>
      <c r="S441" s="199" t="str">
        <f t="shared" si="69"/>
        <v/>
      </c>
    </row>
    <row r="442" spans="1:19" ht="16.5" thickTop="1" thickBot="1" x14ac:dyDescent="0.3">
      <c r="A442" s="200" t="s">
        <v>516</v>
      </c>
      <c r="B442" s="280">
        <v>19</v>
      </c>
      <c r="C442" s="201">
        <v>3</v>
      </c>
      <c r="D442" s="202">
        <f t="shared" si="60"/>
        <v>0.15789473684210525</v>
      </c>
      <c r="E442" s="203">
        <v>0</v>
      </c>
      <c r="F442" s="201">
        <v>0</v>
      </c>
      <c r="G442" s="202" t="str">
        <f t="shared" si="61"/>
        <v/>
      </c>
      <c r="H442" s="202" t="str">
        <f t="shared" si="62"/>
        <v/>
      </c>
      <c r="I442" s="202" t="str">
        <f t="shared" si="63"/>
        <v/>
      </c>
      <c r="J442" s="204" t="str">
        <f t="shared" si="64"/>
        <v/>
      </c>
      <c r="K442" s="205">
        <v>38</v>
      </c>
      <c r="L442" s="201">
        <v>3</v>
      </c>
      <c r="M442" s="202">
        <f t="shared" si="65"/>
        <v>7.8947368421052627E-2</v>
      </c>
      <c r="N442" s="203">
        <v>19</v>
      </c>
      <c r="O442" s="201">
        <v>5</v>
      </c>
      <c r="P442" s="202">
        <f t="shared" si="66"/>
        <v>0.26315789473684209</v>
      </c>
      <c r="Q442" s="202">
        <f t="shared" si="67"/>
        <v>1</v>
      </c>
      <c r="R442" s="202">
        <f t="shared" si="68"/>
        <v>-0.4</v>
      </c>
      <c r="S442" s="204">
        <f t="shared" si="69"/>
        <v>-0.18421052631578946</v>
      </c>
    </row>
    <row r="443" spans="1:19" ht="14.25" thickTop="1" x14ac:dyDescent="0.25">
      <c r="A443" s="206" t="s">
        <v>352</v>
      </c>
      <c r="B443" s="206">
        <v>19</v>
      </c>
      <c r="C443" s="173">
        <v>3</v>
      </c>
      <c r="D443" s="199">
        <f t="shared" si="60"/>
        <v>0.15789473684210525</v>
      </c>
      <c r="E443" s="173">
        <v>0</v>
      </c>
      <c r="F443" s="173">
        <v>0</v>
      </c>
      <c r="G443" s="199" t="str">
        <f t="shared" si="61"/>
        <v/>
      </c>
      <c r="H443" s="199" t="str">
        <f t="shared" si="62"/>
        <v/>
      </c>
      <c r="I443" s="199" t="str">
        <f t="shared" si="63"/>
        <v/>
      </c>
      <c r="J443" s="199" t="str">
        <f t="shared" si="64"/>
        <v/>
      </c>
      <c r="K443" s="173">
        <v>38</v>
      </c>
      <c r="L443" s="173">
        <v>3</v>
      </c>
      <c r="M443" s="199">
        <f t="shared" si="65"/>
        <v>7.8947368421052627E-2</v>
      </c>
      <c r="N443" s="173">
        <v>0</v>
      </c>
      <c r="O443" s="173">
        <v>0</v>
      </c>
      <c r="P443" s="199" t="str">
        <f t="shared" si="66"/>
        <v/>
      </c>
      <c r="Q443" s="199" t="str">
        <f t="shared" si="67"/>
        <v/>
      </c>
      <c r="R443" s="199" t="str">
        <f t="shared" si="68"/>
        <v/>
      </c>
      <c r="S443" s="199" t="str">
        <f t="shared" si="69"/>
        <v/>
      </c>
    </row>
    <row r="444" spans="1:19" ht="14.25" thickBot="1" x14ac:dyDescent="0.3">
      <c r="A444" s="206" t="s">
        <v>353</v>
      </c>
      <c r="B444" s="206">
        <v>0</v>
      </c>
      <c r="C444" s="173">
        <v>0</v>
      </c>
      <c r="D444" s="199" t="str">
        <f t="shared" si="60"/>
        <v/>
      </c>
      <c r="E444" s="173">
        <v>0</v>
      </c>
      <c r="F444" s="173">
        <v>0</v>
      </c>
      <c r="G444" s="199" t="str">
        <f t="shared" si="61"/>
        <v/>
      </c>
      <c r="H444" s="199" t="str">
        <f t="shared" si="62"/>
        <v/>
      </c>
      <c r="I444" s="199" t="str">
        <f t="shared" si="63"/>
        <v/>
      </c>
      <c r="J444" s="199" t="str">
        <f t="shared" si="64"/>
        <v/>
      </c>
      <c r="K444" s="173">
        <v>0</v>
      </c>
      <c r="L444" s="173">
        <v>0</v>
      </c>
      <c r="M444" s="199" t="str">
        <f t="shared" si="65"/>
        <v/>
      </c>
      <c r="N444" s="173">
        <v>19</v>
      </c>
      <c r="O444" s="173">
        <v>5</v>
      </c>
      <c r="P444" s="199">
        <f t="shared" si="66"/>
        <v>0.26315789473684209</v>
      </c>
      <c r="Q444" s="199">
        <f t="shared" si="67"/>
        <v>-1</v>
      </c>
      <c r="R444" s="199">
        <f t="shared" si="68"/>
        <v>-1</v>
      </c>
      <c r="S444" s="199" t="str">
        <f t="shared" si="69"/>
        <v/>
      </c>
    </row>
    <row r="445" spans="1:19" ht="16.5" thickTop="1" thickBot="1" x14ac:dyDescent="0.3">
      <c r="A445" s="200" t="s">
        <v>536</v>
      </c>
      <c r="B445" s="280">
        <v>19</v>
      </c>
      <c r="C445" s="201">
        <v>3</v>
      </c>
      <c r="D445" s="202">
        <f t="shared" si="60"/>
        <v>0.15789473684210525</v>
      </c>
      <c r="E445" s="203">
        <v>0</v>
      </c>
      <c r="F445" s="201">
        <v>0</v>
      </c>
      <c r="G445" s="202" t="str">
        <f t="shared" si="61"/>
        <v/>
      </c>
      <c r="H445" s="202" t="str">
        <f t="shared" si="62"/>
        <v/>
      </c>
      <c r="I445" s="202" t="str">
        <f t="shared" si="63"/>
        <v/>
      </c>
      <c r="J445" s="204" t="str">
        <f t="shared" si="64"/>
        <v/>
      </c>
      <c r="K445" s="205">
        <v>57</v>
      </c>
      <c r="L445" s="201">
        <v>5</v>
      </c>
      <c r="M445" s="202">
        <f t="shared" si="65"/>
        <v>8.771929824561403E-2</v>
      </c>
      <c r="N445" s="203">
        <v>49</v>
      </c>
      <c r="O445" s="201">
        <v>15</v>
      </c>
      <c r="P445" s="202">
        <f t="shared" si="66"/>
        <v>0.30612244897959184</v>
      </c>
      <c r="Q445" s="202">
        <f t="shared" si="67"/>
        <v>0.16326530612244894</v>
      </c>
      <c r="R445" s="202">
        <f t="shared" si="68"/>
        <v>-0.66666666666666674</v>
      </c>
      <c r="S445" s="204">
        <f t="shared" si="69"/>
        <v>-0.21840315073397781</v>
      </c>
    </row>
    <row r="446" spans="1:19" ht="15" thickTop="1" thickBot="1" x14ac:dyDescent="0.3">
      <c r="A446" s="206" t="s">
        <v>352</v>
      </c>
      <c r="B446" s="206">
        <v>19</v>
      </c>
      <c r="C446" s="173">
        <v>3</v>
      </c>
      <c r="D446" s="199">
        <f t="shared" si="60"/>
        <v>0.15789473684210525</v>
      </c>
      <c r="E446" s="173">
        <v>0</v>
      </c>
      <c r="F446" s="173">
        <v>0</v>
      </c>
      <c r="G446" s="199" t="str">
        <f t="shared" si="61"/>
        <v/>
      </c>
      <c r="H446" s="199" t="str">
        <f t="shared" si="62"/>
        <v/>
      </c>
      <c r="I446" s="199" t="str">
        <f t="shared" si="63"/>
        <v/>
      </c>
      <c r="J446" s="199" t="str">
        <f t="shared" si="64"/>
        <v/>
      </c>
      <c r="K446" s="173">
        <v>57</v>
      </c>
      <c r="L446" s="173">
        <v>5</v>
      </c>
      <c r="M446" s="199">
        <f t="shared" si="65"/>
        <v>8.771929824561403E-2</v>
      </c>
      <c r="N446" s="173">
        <v>49</v>
      </c>
      <c r="O446" s="173">
        <v>15</v>
      </c>
      <c r="P446" s="199">
        <f t="shared" si="66"/>
        <v>0.30612244897959184</v>
      </c>
      <c r="Q446" s="199">
        <f t="shared" si="67"/>
        <v>0.16326530612244894</v>
      </c>
      <c r="R446" s="199">
        <f t="shared" si="68"/>
        <v>-0.66666666666666674</v>
      </c>
      <c r="S446" s="199">
        <f t="shared" si="69"/>
        <v>-0.21840315073397781</v>
      </c>
    </row>
    <row r="447" spans="1:19" ht="16.5" thickTop="1" thickBot="1" x14ac:dyDescent="0.3">
      <c r="A447" s="200" t="s">
        <v>637</v>
      </c>
      <c r="B447" s="280">
        <v>19</v>
      </c>
      <c r="C447" s="201">
        <v>0</v>
      </c>
      <c r="D447" s="202">
        <f t="shared" si="60"/>
        <v>0</v>
      </c>
      <c r="E447" s="203">
        <v>19</v>
      </c>
      <c r="F447" s="201">
        <v>0</v>
      </c>
      <c r="G447" s="202">
        <f t="shared" si="61"/>
        <v>0</v>
      </c>
      <c r="H447" s="202">
        <f t="shared" si="62"/>
        <v>0</v>
      </c>
      <c r="I447" s="202" t="str">
        <f t="shared" si="63"/>
        <v/>
      </c>
      <c r="J447" s="204">
        <f t="shared" si="64"/>
        <v>0</v>
      </c>
      <c r="K447" s="205">
        <v>19</v>
      </c>
      <c r="L447" s="201">
        <v>0</v>
      </c>
      <c r="M447" s="202">
        <f t="shared" si="65"/>
        <v>0</v>
      </c>
      <c r="N447" s="203">
        <v>19</v>
      </c>
      <c r="O447" s="201">
        <v>0</v>
      </c>
      <c r="P447" s="202">
        <f t="shared" si="66"/>
        <v>0</v>
      </c>
      <c r="Q447" s="202">
        <f t="shared" si="67"/>
        <v>0</v>
      </c>
      <c r="R447" s="202" t="str">
        <f t="shared" si="68"/>
        <v/>
      </c>
      <c r="S447" s="204">
        <f t="shared" si="69"/>
        <v>0</v>
      </c>
    </row>
    <row r="448" spans="1:19" ht="14.25" thickTop="1" x14ac:dyDescent="0.25">
      <c r="A448" s="206" t="s">
        <v>352</v>
      </c>
      <c r="B448" s="206">
        <v>19</v>
      </c>
      <c r="C448" s="173">
        <v>0</v>
      </c>
      <c r="D448" s="199">
        <f t="shared" si="60"/>
        <v>0</v>
      </c>
      <c r="E448" s="173">
        <v>0</v>
      </c>
      <c r="F448" s="173">
        <v>0</v>
      </c>
      <c r="G448" s="199" t="str">
        <f t="shared" si="61"/>
        <v/>
      </c>
      <c r="H448" s="199" t="str">
        <f t="shared" si="62"/>
        <v/>
      </c>
      <c r="I448" s="199" t="str">
        <f t="shared" si="63"/>
        <v/>
      </c>
      <c r="J448" s="199" t="str">
        <f t="shared" si="64"/>
        <v/>
      </c>
      <c r="K448" s="173">
        <v>19</v>
      </c>
      <c r="L448" s="173">
        <v>0</v>
      </c>
      <c r="M448" s="199">
        <f t="shared" si="65"/>
        <v>0</v>
      </c>
      <c r="N448" s="173">
        <v>0</v>
      </c>
      <c r="O448" s="173">
        <v>0</v>
      </c>
      <c r="P448" s="199" t="str">
        <f t="shared" si="66"/>
        <v/>
      </c>
      <c r="Q448" s="199" t="str">
        <f t="shared" si="67"/>
        <v/>
      </c>
      <c r="R448" s="199" t="str">
        <f t="shared" si="68"/>
        <v/>
      </c>
      <c r="S448" s="199" t="str">
        <f t="shared" si="69"/>
        <v/>
      </c>
    </row>
    <row r="449" spans="1:19" ht="14.25" thickBot="1" x14ac:dyDescent="0.3">
      <c r="A449" s="206" t="s">
        <v>353</v>
      </c>
      <c r="B449" s="206">
        <v>0</v>
      </c>
      <c r="C449" s="173">
        <v>0</v>
      </c>
      <c r="D449" s="199" t="str">
        <f t="shared" si="60"/>
        <v/>
      </c>
      <c r="E449" s="173">
        <v>19</v>
      </c>
      <c r="F449" s="173">
        <v>0</v>
      </c>
      <c r="G449" s="199">
        <f t="shared" si="61"/>
        <v>0</v>
      </c>
      <c r="H449" s="199">
        <f t="shared" si="62"/>
        <v>-1</v>
      </c>
      <c r="I449" s="199" t="str">
        <f t="shared" si="63"/>
        <v/>
      </c>
      <c r="J449" s="199" t="str">
        <f t="shared" si="64"/>
        <v/>
      </c>
      <c r="K449" s="173">
        <v>0</v>
      </c>
      <c r="L449" s="173">
        <v>0</v>
      </c>
      <c r="M449" s="199" t="str">
        <f t="shared" si="65"/>
        <v/>
      </c>
      <c r="N449" s="173">
        <v>19</v>
      </c>
      <c r="O449" s="173">
        <v>0</v>
      </c>
      <c r="P449" s="199">
        <f t="shared" si="66"/>
        <v>0</v>
      </c>
      <c r="Q449" s="199">
        <f t="shared" si="67"/>
        <v>-1</v>
      </c>
      <c r="R449" s="199" t="str">
        <f t="shared" si="68"/>
        <v/>
      </c>
      <c r="S449" s="199" t="str">
        <f t="shared" si="69"/>
        <v/>
      </c>
    </row>
    <row r="450" spans="1:19" ht="16.5" thickTop="1" thickBot="1" x14ac:dyDescent="0.3">
      <c r="A450" s="200" t="s">
        <v>482</v>
      </c>
      <c r="B450" s="280">
        <v>19</v>
      </c>
      <c r="C450" s="201">
        <v>2</v>
      </c>
      <c r="D450" s="202">
        <f t="shared" si="60"/>
        <v>0.10526315789473684</v>
      </c>
      <c r="E450" s="203">
        <v>19</v>
      </c>
      <c r="F450" s="201">
        <v>0</v>
      </c>
      <c r="G450" s="202">
        <f t="shared" si="61"/>
        <v>0</v>
      </c>
      <c r="H450" s="202">
        <f t="shared" si="62"/>
        <v>0</v>
      </c>
      <c r="I450" s="202" t="str">
        <f t="shared" si="63"/>
        <v/>
      </c>
      <c r="J450" s="204">
        <f t="shared" si="64"/>
        <v>0.10526315789473684</v>
      </c>
      <c r="K450" s="205">
        <v>76</v>
      </c>
      <c r="L450" s="201">
        <v>2</v>
      </c>
      <c r="M450" s="202">
        <f t="shared" si="65"/>
        <v>2.6315789473684209E-2</v>
      </c>
      <c r="N450" s="203">
        <v>209</v>
      </c>
      <c r="O450" s="201">
        <v>0</v>
      </c>
      <c r="P450" s="202">
        <f t="shared" si="66"/>
        <v>0</v>
      </c>
      <c r="Q450" s="202">
        <f t="shared" si="67"/>
        <v>-0.63636363636363635</v>
      </c>
      <c r="R450" s="202" t="str">
        <f t="shared" si="68"/>
        <v/>
      </c>
      <c r="S450" s="204">
        <f t="shared" si="69"/>
        <v>2.6315789473684209E-2</v>
      </c>
    </row>
    <row r="451" spans="1:19" ht="14.25" thickTop="1" x14ac:dyDescent="0.25">
      <c r="A451" s="206" t="s">
        <v>352</v>
      </c>
      <c r="B451" s="206">
        <v>19</v>
      </c>
      <c r="C451" s="173">
        <v>2</v>
      </c>
      <c r="D451" s="199">
        <f t="shared" si="60"/>
        <v>0.10526315789473684</v>
      </c>
      <c r="E451" s="173">
        <v>19</v>
      </c>
      <c r="F451" s="173">
        <v>0</v>
      </c>
      <c r="G451" s="199">
        <f t="shared" si="61"/>
        <v>0</v>
      </c>
      <c r="H451" s="199">
        <f t="shared" si="62"/>
        <v>0</v>
      </c>
      <c r="I451" s="199" t="str">
        <f t="shared" si="63"/>
        <v/>
      </c>
      <c r="J451" s="199">
        <f t="shared" si="64"/>
        <v>0.10526315789473684</v>
      </c>
      <c r="K451" s="173">
        <v>76</v>
      </c>
      <c r="L451" s="173">
        <v>2</v>
      </c>
      <c r="M451" s="199">
        <f t="shared" si="65"/>
        <v>2.6315789473684209E-2</v>
      </c>
      <c r="N451" s="173">
        <v>190</v>
      </c>
      <c r="O451" s="173">
        <v>0</v>
      </c>
      <c r="P451" s="199">
        <f t="shared" si="66"/>
        <v>0</v>
      </c>
      <c r="Q451" s="199">
        <f t="shared" si="67"/>
        <v>-0.6</v>
      </c>
      <c r="R451" s="199" t="str">
        <f t="shared" si="68"/>
        <v/>
      </c>
      <c r="S451" s="199">
        <f t="shared" si="69"/>
        <v>2.6315789473684209E-2</v>
      </c>
    </row>
    <row r="452" spans="1:19" ht="14.25" thickBot="1" x14ac:dyDescent="0.3">
      <c r="A452" s="206" t="s">
        <v>353</v>
      </c>
      <c r="B452" s="206">
        <v>0</v>
      </c>
      <c r="C452" s="173">
        <v>0</v>
      </c>
      <c r="D452" s="199" t="str">
        <f t="shared" si="60"/>
        <v/>
      </c>
      <c r="E452" s="173">
        <v>0</v>
      </c>
      <c r="F452" s="173">
        <v>0</v>
      </c>
      <c r="G452" s="199" t="str">
        <f t="shared" si="61"/>
        <v/>
      </c>
      <c r="H452" s="199" t="str">
        <f t="shared" si="62"/>
        <v/>
      </c>
      <c r="I452" s="199" t="str">
        <f t="shared" si="63"/>
        <v/>
      </c>
      <c r="J452" s="199" t="str">
        <f t="shared" si="64"/>
        <v/>
      </c>
      <c r="K452" s="173">
        <v>0</v>
      </c>
      <c r="L452" s="173">
        <v>0</v>
      </c>
      <c r="M452" s="199" t="str">
        <f t="shared" si="65"/>
        <v/>
      </c>
      <c r="N452" s="173">
        <v>19</v>
      </c>
      <c r="O452" s="173">
        <v>0</v>
      </c>
      <c r="P452" s="199">
        <f t="shared" si="66"/>
        <v>0</v>
      </c>
      <c r="Q452" s="199">
        <f t="shared" si="67"/>
        <v>-1</v>
      </c>
      <c r="R452" s="199" t="str">
        <f t="shared" si="68"/>
        <v/>
      </c>
      <c r="S452" s="199" t="str">
        <f t="shared" si="69"/>
        <v/>
      </c>
    </row>
    <row r="453" spans="1:19" ht="16.5" thickTop="1" thickBot="1" x14ac:dyDescent="0.3">
      <c r="A453" s="200" t="s">
        <v>537</v>
      </c>
      <c r="B453" s="280">
        <v>19</v>
      </c>
      <c r="C453" s="201">
        <v>0</v>
      </c>
      <c r="D453" s="202">
        <f t="shared" si="60"/>
        <v>0</v>
      </c>
      <c r="E453" s="203">
        <v>0</v>
      </c>
      <c r="F453" s="201">
        <v>0</v>
      </c>
      <c r="G453" s="202" t="str">
        <f t="shared" si="61"/>
        <v/>
      </c>
      <c r="H453" s="202" t="str">
        <f t="shared" si="62"/>
        <v/>
      </c>
      <c r="I453" s="202" t="str">
        <f t="shared" si="63"/>
        <v/>
      </c>
      <c r="J453" s="204" t="str">
        <f t="shared" si="64"/>
        <v/>
      </c>
      <c r="K453" s="205">
        <v>19</v>
      </c>
      <c r="L453" s="201">
        <v>0</v>
      </c>
      <c r="M453" s="202">
        <f t="shared" si="65"/>
        <v>0</v>
      </c>
      <c r="N453" s="203">
        <v>19</v>
      </c>
      <c r="O453" s="201">
        <v>6</v>
      </c>
      <c r="P453" s="202">
        <f t="shared" si="66"/>
        <v>0.31578947368421051</v>
      </c>
      <c r="Q453" s="202">
        <f t="shared" si="67"/>
        <v>0</v>
      </c>
      <c r="R453" s="202">
        <f t="shared" si="68"/>
        <v>-1</v>
      </c>
      <c r="S453" s="204">
        <f t="shared" si="69"/>
        <v>-0.31578947368421051</v>
      </c>
    </row>
    <row r="454" spans="1:19" ht="15" thickTop="1" thickBot="1" x14ac:dyDescent="0.3">
      <c r="A454" s="206" t="s">
        <v>352</v>
      </c>
      <c r="B454" s="206">
        <v>19</v>
      </c>
      <c r="C454" s="173">
        <v>0</v>
      </c>
      <c r="D454" s="199">
        <f t="shared" si="60"/>
        <v>0</v>
      </c>
      <c r="E454" s="173">
        <v>0</v>
      </c>
      <c r="F454" s="173">
        <v>0</v>
      </c>
      <c r="G454" s="199" t="str">
        <f t="shared" si="61"/>
        <v/>
      </c>
      <c r="H454" s="199" t="str">
        <f t="shared" si="62"/>
        <v/>
      </c>
      <c r="I454" s="199" t="str">
        <f t="shared" si="63"/>
        <v/>
      </c>
      <c r="J454" s="199" t="str">
        <f t="shared" si="64"/>
        <v/>
      </c>
      <c r="K454" s="173">
        <v>19</v>
      </c>
      <c r="L454" s="173">
        <v>0</v>
      </c>
      <c r="M454" s="199">
        <f t="shared" si="65"/>
        <v>0</v>
      </c>
      <c r="N454" s="173">
        <v>19</v>
      </c>
      <c r="O454" s="173">
        <v>6</v>
      </c>
      <c r="P454" s="199">
        <f t="shared" si="66"/>
        <v>0.31578947368421051</v>
      </c>
      <c r="Q454" s="199">
        <f t="shared" si="67"/>
        <v>0</v>
      </c>
      <c r="R454" s="199">
        <f t="shared" si="68"/>
        <v>-1</v>
      </c>
      <c r="S454" s="199">
        <f t="shared" si="69"/>
        <v>-0.31578947368421051</v>
      </c>
    </row>
    <row r="455" spans="1:19" ht="16.5" thickTop="1" thickBot="1" x14ac:dyDescent="0.3">
      <c r="A455" s="200" t="s">
        <v>334</v>
      </c>
      <c r="B455" s="280">
        <v>19</v>
      </c>
      <c r="C455" s="201">
        <v>15</v>
      </c>
      <c r="D455" s="202">
        <f t="shared" si="60"/>
        <v>0.78947368421052633</v>
      </c>
      <c r="E455" s="203">
        <v>95</v>
      </c>
      <c r="F455" s="201">
        <v>71</v>
      </c>
      <c r="G455" s="202">
        <f t="shared" si="61"/>
        <v>0.74736842105263157</v>
      </c>
      <c r="H455" s="202">
        <f t="shared" si="62"/>
        <v>-0.8</v>
      </c>
      <c r="I455" s="202">
        <f t="shared" si="63"/>
        <v>-0.78873239436619724</v>
      </c>
      <c r="J455" s="204">
        <f t="shared" si="64"/>
        <v>4.2105263157894757E-2</v>
      </c>
      <c r="K455" s="205">
        <v>437</v>
      </c>
      <c r="L455" s="201">
        <v>332</v>
      </c>
      <c r="M455" s="202">
        <f t="shared" si="65"/>
        <v>0.7597254004576659</v>
      </c>
      <c r="N455" s="203">
        <v>779</v>
      </c>
      <c r="O455" s="201">
        <v>517</v>
      </c>
      <c r="P455" s="202">
        <f t="shared" si="66"/>
        <v>0.66367137355584083</v>
      </c>
      <c r="Q455" s="202">
        <f t="shared" si="67"/>
        <v>-0.43902439024390238</v>
      </c>
      <c r="R455" s="202">
        <f t="shared" si="68"/>
        <v>-0.35783365570599612</v>
      </c>
      <c r="S455" s="204">
        <f t="shared" si="69"/>
        <v>9.6054026901825074E-2</v>
      </c>
    </row>
    <row r="456" spans="1:19" ht="14.25" thickTop="1" x14ac:dyDescent="0.25">
      <c r="A456" s="206" t="s">
        <v>352</v>
      </c>
      <c r="B456" s="206">
        <v>19</v>
      </c>
      <c r="C456" s="173">
        <v>15</v>
      </c>
      <c r="D456" s="199">
        <f t="shared" si="60"/>
        <v>0.78947368421052633</v>
      </c>
      <c r="E456" s="173">
        <v>95</v>
      </c>
      <c r="F456" s="173">
        <v>71</v>
      </c>
      <c r="G456" s="199">
        <f t="shared" si="61"/>
        <v>0.74736842105263157</v>
      </c>
      <c r="H456" s="199">
        <f t="shared" si="62"/>
        <v>-0.8</v>
      </c>
      <c r="I456" s="199">
        <f t="shared" si="63"/>
        <v>-0.78873239436619724</v>
      </c>
      <c r="J456" s="199">
        <f t="shared" si="64"/>
        <v>4.2105263157894757E-2</v>
      </c>
      <c r="K456" s="173">
        <v>437</v>
      </c>
      <c r="L456" s="173">
        <v>332</v>
      </c>
      <c r="M456" s="199">
        <f t="shared" si="65"/>
        <v>0.7597254004576659</v>
      </c>
      <c r="N456" s="173">
        <v>760</v>
      </c>
      <c r="O456" s="173">
        <v>517</v>
      </c>
      <c r="P456" s="199">
        <f t="shared" si="66"/>
        <v>0.68026315789473679</v>
      </c>
      <c r="Q456" s="199">
        <f t="shared" si="67"/>
        <v>-0.42500000000000004</v>
      </c>
      <c r="R456" s="199">
        <f t="shared" si="68"/>
        <v>-0.35783365570599612</v>
      </c>
      <c r="S456" s="199">
        <f t="shared" si="69"/>
        <v>7.9462242562929108E-2</v>
      </c>
    </row>
    <row r="457" spans="1:19" ht="14.25" thickBot="1" x14ac:dyDescent="0.3">
      <c r="A457" s="206" t="s">
        <v>353</v>
      </c>
      <c r="B457" s="206">
        <v>0</v>
      </c>
      <c r="C457" s="173">
        <v>0</v>
      </c>
      <c r="D457" s="199" t="str">
        <f t="shared" ref="D457:D520" si="70">IFERROR(C457/B457,"")</f>
        <v/>
      </c>
      <c r="E457" s="173">
        <v>0</v>
      </c>
      <c r="F457" s="173">
        <v>0</v>
      </c>
      <c r="G457" s="199" t="str">
        <f t="shared" ref="G457:G520" si="71">IFERROR(F457/E457,"")</f>
        <v/>
      </c>
      <c r="H457" s="199" t="str">
        <f t="shared" ref="H457:I491" si="72">IFERROR(B457/E457-1,"")</f>
        <v/>
      </c>
      <c r="I457" s="199" t="str">
        <f t="shared" si="72"/>
        <v/>
      </c>
      <c r="J457" s="199" t="str">
        <f t="shared" ref="J457:J520" si="73">IFERROR(D457-G457,"")</f>
        <v/>
      </c>
      <c r="K457" s="173">
        <v>0</v>
      </c>
      <c r="L457" s="173">
        <v>0</v>
      </c>
      <c r="M457" s="199" t="str">
        <f t="shared" ref="M457:M520" si="74">IFERROR(L457/K457,"")</f>
        <v/>
      </c>
      <c r="N457" s="173">
        <v>19</v>
      </c>
      <c r="O457" s="173">
        <v>0</v>
      </c>
      <c r="P457" s="199">
        <f t="shared" ref="P457:P520" si="75">IFERROR(O457/N457,"")</f>
        <v>0</v>
      </c>
      <c r="Q457" s="199">
        <f t="shared" ref="Q457:R491" si="76">IFERROR(K457/N457-1,"")</f>
        <v>-1</v>
      </c>
      <c r="R457" s="199" t="str">
        <f t="shared" si="76"/>
        <v/>
      </c>
      <c r="S457" s="199" t="str">
        <f t="shared" ref="S457:S520" si="77">IFERROR(M457-P457,"")</f>
        <v/>
      </c>
    </row>
    <row r="458" spans="1:19" ht="16.5" thickTop="1" thickBot="1" x14ac:dyDescent="0.3">
      <c r="A458" s="200" t="s">
        <v>343</v>
      </c>
      <c r="B458" s="280">
        <v>19</v>
      </c>
      <c r="C458" s="201">
        <v>3</v>
      </c>
      <c r="D458" s="202">
        <f t="shared" si="70"/>
        <v>0.15789473684210525</v>
      </c>
      <c r="E458" s="203">
        <v>0</v>
      </c>
      <c r="F458" s="201">
        <v>0</v>
      </c>
      <c r="G458" s="202" t="str">
        <f t="shared" si="71"/>
        <v/>
      </c>
      <c r="H458" s="202" t="str">
        <f t="shared" si="72"/>
        <v/>
      </c>
      <c r="I458" s="202" t="str">
        <f t="shared" si="72"/>
        <v/>
      </c>
      <c r="J458" s="204" t="str">
        <f t="shared" si="73"/>
        <v/>
      </c>
      <c r="K458" s="205">
        <v>38</v>
      </c>
      <c r="L458" s="201">
        <v>3</v>
      </c>
      <c r="M458" s="202">
        <f t="shared" si="74"/>
        <v>7.8947368421052627E-2</v>
      </c>
      <c r="N458" s="203">
        <v>0</v>
      </c>
      <c r="O458" s="201">
        <v>0</v>
      </c>
      <c r="P458" s="202" t="str">
        <f t="shared" si="75"/>
        <v/>
      </c>
      <c r="Q458" s="202" t="str">
        <f t="shared" si="76"/>
        <v/>
      </c>
      <c r="R458" s="202" t="str">
        <f t="shared" si="76"/>
        <v/>
      </c>
      <c r="S458" s="204" t="str">
        <f t="shared" si="77"/>
        <v/>
      </c>
    </row>
    <row r="459" spans="1:19" ht="15" thickTop="1" thickBot="1" x14ac:dyDescent="0.3">
      <c r="A459" s="206" t="s">
        <v>352</v>
      </c>
      <c r="B459" s="206">
        <v>19</v>
      </c>
      <c r="C459" s="173">
        <v>3</v>
      </c>
      <c r="D459" s="199">
        <f t="shared" si="70"/>
        <v>0.15789473684210525</v>
      </c>
      <c r="E459" s="173">
        <v>0</v>
      </c>
      <c r="F459" s="173">
        <v>0</v>
      </c>
      <c r="G459" s="199" t="str">
        <f t="shared" si="71"/>
        <v/>
      </c>
      <c r="H459" s="199" t="str">
        <f t="shared" si="72"/>
        <v/>
      </c>
      <c r="I459" s="199" t="str">
        <f t="shared" si="72"/>
        <v/>
      </c>
      <c r="J459" s="199" t="str">
        <f t="shared" si="73"/>
        <v/>
      </c>
      <c r="K459" s="173">
        <v>38</v>
      </c>
      <c r="L459" s="173">
        <v>3</v>
      </c>
      <c r="M459" s="199">
        <f t="shared" si="74"/>
        <v>7.8947368421052627E-2</v>
      </c>
      <c r="N459" s="173">
        <v>0</v>
      </c>
      <c r="O459" s="173">
        <v>0</v>
      </c>
      <c r="P459" s="199" t="str">
        <f t="shared" si="75"/>
        <v/>
      </c>
      <c r="Q459" s="199" t="str">
        <f t="shared" si="76"/>
        <v/>
      </c>
      <c r="R459" s="199" t="str">
        <f t="shared" si="76"/>
        <v/>
      </c>
      <c r="S459" s="199" t="str">
        <f t="shared" si="77"/>
        <v/>
      </c>
    </row>
    <row r="460" spans="1:19" ht="16.5" thickTop="1" thickBot="1" x14ac:dyDescent="0.3">
      <c r="A460" s="200" t="s">
        <v>320</v>
      </c>
      <c r="B460" s="280">
        <v>8</v>
      </c>
      <c r="C460" s="201">
        <v>8</v>
      </c>
      <c r="D460" s="202">
        <f t="shared" si="70"/>
        <v>1</v>
      </c>
      <c r="E460" s="203">
        <v>61</v>
      </c>
      <c r="F460" s="201">
        <v>56</v>
      </c>
      <c r="G460" s="202">
        <f t="shared" si="71"/>
        <v>0.91803278688524592</v>
      </c>
      <c r="H460" s="202">
        <f t="shared" si="72"/>
        <v>-0.86885245901639341</v>
      </c>
      <c r="I460" s="202">
        <f t="shared" si="72"/>
        <v>-0.85714285714285721</v>
      </c>
      <c r="J460" s="204">
        <f t="shared" si="73"/>
        <v>8.1967213114754078E-2</v>
      </c>
      <c r="K460" s="205">
        <v>618</v>
      </c>
      <c r="L460" s="201">
        <v>439</v>
      </c>
      <c r="M460" s="202">
        <f t="shared" si="74"/>
        <v>0.71035598705501624</v>
      </c>
      <c r="N460" s="203">
        <v>895</v>
      </c>
      <c r="O460" s="201">
        <v>602</v>
      </c>
      <c r="P460" s="202">
        <f t="shared" si="75"/>
        <v>0.6726256983240223</v>
      </c>
      <c r="Q460" s="202">
        <f t="shared" si="76"/>
        <v>-0.30949720670391057</v>
      </c>
      <c r="R460" s="202">
        <f t="shared" si="76"/>
        <v>-0.27076411960132896</v>
      </c>
      <c r="S460" s="204">
        <f t="shared" si="77"/>
        <v>3.7730288730993933E-2</v>
      </c>
    </row>
    <row r="461" spans="1:19" ht="14.25" thickTop="1" x14ac:dyDescent="0.25">
      <c r="A461" s="206" t="s">
        <v>352</v>
      </c>
      <c r="B461" s="206">
        <v>8</v>
      </c>
      <c r="C461" s="173">
        <v>8</v>
      </c>
      <c r="D461" s="199">
        <f t="shared" si="70"/>
        <v>1</v>
      </c>
      <c r="E461" s="173">
        <v>42</v>
      </c>
      <c r="F461" s="173">
        <v>40</v>
      </c>
      <c r="G461" s="199">
        <f t="shared" si="71"/>
        <v>0.95238095238095233</v>
      </c>
      <c r="H461" s="199">
        <f t="shared" si="72"/>
        <v>-0.80952380952380953</v>
      </c>
      <c r="I461" s="199">
        <f t="shared" si="72"/>
        <v>-0.8</v>
      </c>
      <c r="J461" s="199">
        <f t="shared" si="73"/>
        <v>4.7619047619047672E-2</v>
      </c>
      <c r="K461" s="173">
        <v>618</v>
      </c>
      <c r="L461" s="173">
        <v>439</v>
      </c>
      <c r="M461" s="199">
        <f t="shared" si="74"/>
        <v>0.71035598705501624</v>
      </c>
      <c r="N461" s="173">
        <v>781</v>
      </c>
      <c r="O461" s="173">
        <v>535</v>
      </c>
      <c r="P461" s="199">
        <f t="shared" si="75"/>
        <v>0.68501920614596667</v>
      </c>
      <c r="Q461" s="199">
        <f t="shared" si="76"/>
        <v>-0.2087067861715749</v>
      </c>
      <c r="R461" s="199">
        <f t="shared" si="76"/>
        <v>-0.17943925233644864</v>
      </c>
      <c r="S461" s="199">
        <f t="shared" si="77"/>
        <v>2.5336780909049561E-2</v>
      </c>
    </row>
    <row r="462" spans="1:19" ht="14.25" thickBot="1" x14ac:dyDescent="0.3">
      <c r="A462" s="206" t="s">
        <v>353</v>
      </c>
      <c r="B462" s="206">
        <v>0</v>
      </c>
      <c r="C462" s="173">
        <v>0</v>
      </c>
      <c r="D462" s="199" t="str">
        <f t="shared" si="70"/>
        <v/>
      </c>
      <c r="E462" s="173">
        <v>19</v>
      </c>
      <c r="F462" s="173">
        <v>16</v>
      </c>
      <c r="G462" s="199">
        <f t="shared" si="71"/>
        <v>0.84210526315789469</v>
      </c>
      <c r="H462" s="199">
        <f t="shared" si="72"/>
        <v>-1</v>
      </c>
      <c r="I462" s="199">
        <f t="shared" si="72"/>
        <v>-1</v>
      </c>
      <c r="J462" s="199" t="str">
        <f t="shared" si="73"/>
        <v/>
      </c>
      <c r="K462" s="173">
        <v>0</v>
      </c>
      <c r="L462" s="173">
        <v>0</v>
      </c>
      <c r="M462" s="199" t="str">
        <f t="shared" si="74"/>
        <v/>
      </c>
      <c r="N462" s="173">
        <v>114</v>
      </c>
      <c r="O462" s="173">
        <v>67</v>
      </c>
      <c r="P462" s="199">
        <f t="shared" si="75"/>
        <v>0.58771929824561409</v>
      </c>
      <c r="Q462" s="199">
        <f t="shared" si="76"/>
        <v>-1</v>
      </c>
      <c r="R462" s="199">
        <f t="shared" si="76"/>
        <v>-1</v>
      </c>
      <c r="S462" s="199" t="str">
        <f t="shared" si="77"/>
        <v/>
      </c>
    </row>
    <row r="463" spans="1:19" ht="16.5" thickTop="1" thickBot="1" x14ac:dyDescent="0.3">
      <c r="A463" s="200" t="s">
        <v>419</v>
      </c>
      <c r="B463" s="280">
        <v>0</v>
      </c>
      <c r="C463" s="201">
        <v>0</v>
      </c>
      <c r="D463" s="202" t="str">
        <f t="shared" si="70"/>
        <v/>
      </c>
      <c r="E463" s="203">
        <v>0</v>
      </c>
      <c r="F463" s="201">
        <v>0</v>
      </c>
      <c r="G463" s="202" t="str">
        <f t="shared" si="71"/>
        <v/>
      </c>
      <c r="H463" s="202" t="str">
        <f t="shared" si="72"/>
        <v/>
      </c>
      <c r="I463" s="202" t="str">
        <f t="shared" si="72"/>
        <v/>
      </c>
      <c r="J463" s="204" t="str">
        <f t="shared" si="73"/>
        <v/>
      </c>
      <c r="K463" s="205">
        <v>0</v>
      </c>
      <c r="L463" s="201">
        <v>0</v>
      </c>
      <c r="M463" s="202" t="str">
        <f t="shared" si="74"/>
        <v/>
      </c>
      <c r="N463" s="203">
        <v>19</v>
      </c>
      <c r="O463" s="201">
        <v>18</v>
      </c>
      <c r="P463" s="202">
        <f t="shared" si="75"/>
        <v>0.94736842105263153</v>
      </c>
      <c r="Q463" s="202">
        <f t="shared" si="76"/>
        <v>-1</v>
      </c>
      <c r="R463" s="202">
        <f t="shared" si="76"/>
        <v>-1</v>
      </c>
      <c r="S463" s="204" t="str">
        <f t="shared" si="77"/>
        <v/>
      </c>
    </row>
    <row r="464" spans="1:19" ht="15" thickTop="1" thickBot="1" x14ac:dyDescent="0.3">
      <c r="A464" s="206" t="s">
        <v>353</v>
      </c>
      <c r="B464" s="206">
        <v>0</v>
      </c>
      <c r="C464" s="173">
        <v>0</v>
      </c>
      <c r="D464" s="199" t="str">
        <f t="shared" si="70"/>
        <v/>
      </c>
      <c r="E464" s="173">
        <v>0</v>
      </c>
      <c r="F464" s="173">
        <v>0</v>
      </c>
      <c r="G464" s="199" t="str">
        <f t="shared" si="71"/>
        <v/>
      </c>
      <c r="H464" s="199" t="str">
        <f t="shared" si="72"/>
        <v/>
      </c>
      <c r="I464" s="199" t="str">
        <f t="shared" si="72"/>
        <v/>
      </c>
      <c r="J464" s="199" t="str">
        <f t="shared" si="73"/>
        <v/>
      </c>
      <c r="K464" s="173">
        <v>0</v>
      </c>
      <c r="L464" s="173">
        <v>0</v>
      </c>
      <c r="M464" s="199" t="str">
        <f t="shared" si="74"/>
        <v/>
      </c>
      <c r="N464" s="173">
        <v>19</v>
      </c>
      <c r="O464" s="173">
        <v>18</v>
      </c>
      <c r="P464" s="199">
        <f t="shared" si="75"/>
        <v>0.94736842105263153</v>
      </c>
      <c r="Q464" s="199">
        <f t="shared" si="76"/>
        <v>-1</v>
      </c>
      <c r="R464" s="199">
        <f t="shared" si="76"/>
        <v>-1</v>
      </c>
      <c r="S464" s="199" t="str">
        <f t="shared" si="77"/>
        <v/>
      </c>
    </row>
    <row r="465" spans="1:19" ht="16.5" thickTop="1" thickBot="1" x14ac:dyDescent="0.3">
      <c r="A465" s="200" t="s">
        <v>506</v>
      </c>
      <c r="B465" s="280">
        <v>0</v>
      </c>
      <c r="C465" s="201">
        <v>0</v>
      </c>
      <c r="D465" s="202" t="str">
        <f t="shared" si="70"/>
        <v/>
      </c>
      <c r="E465" s="203">
        <v>38</v>
      </c>
      <c r="F465" s="201">
        <v>36</v>
      </c>
      <c r="G465" s="202">
        <f t="shared" si="71"/>
        <v>0.94736842105263153</v>
      </c>
      <c r="H465" s="202">
        <f t="shared" si="72"/>
        <v>-1</v>
      </c>
      <c r="I465" s="202">
        <f t="shared" si="72"/>
        <v>-1</v>
      </c>
      <c r="J465" s="204" t="str">
        <f t="shared" si="73"/>
        <v/>
      </c>
      <c r="K465" s="205">
        <v>6</v>
      </c>
      <c r="L465" s="201">
        <v>6</v>
      </c>
      <c r="M465" s="202">
        <f t="shared" si="74"/>
        <v>1</v>
      </c>
      <c r="N465" s="203">
        <v>119</v>
      </c>
      <c r="O465" s="201">
        <v>47</v>
      </c>
      <c r="P465" s="202">
        <f t="shared" si="75"/>
        <v>0.3949579831932773</v>
      </c>
      <c r="Q465" s="202">
        <f t="shared" si="76"/>
        <v>-0.94957983193277307</v>
      </c>
      <c r="R465" s="202">
        <f t="shared" si="76"/>
        <v>-0.87234042553191493</v>
      </c>
      <c r="S465" s="204">
        <f t="shared" si="77"/>
        <v>0.60504201680672276</v>
      </c>
    </row>
    <row r="466" spans="1:19" ht="14.25" thickTop="1" x14ac:dyDescent="0.25">
      <c r="A466" s="206" t="s">
        <v>352</v>
      </c>
      <c r="B466" s="206">
        <v>0</v>
      </c>
      <c r="C466" s="173">
        <v>0</v>
      </c>
      <c r="D466" s="199" t="str">
        <f t="shared" si="70"/>
        <v/>
      </c>
      <c r="E466" s="173">
        <v>0</v>
      </c>
      <c r="F466" s="173">
        <v>0</v>
      </c>
      <c r="G466" s="199" t="str">
        <f t="shared" si="71"/>
        <v/>
      </c>
      <c r="H466" s="199" t="str">
        <f t="shared" si="72"/>
        <v/>
      </c>
      <c r="I466" s="199" t="str">
        <f t="shared" si="72"/>
        <v/>
      </c>
      <c r="J466" s="199" t="str">
        <f t="shared" si="73"/>
        <v/>
      </c>
      <c r="K466" s="173">
        <v>6</v>
      </c>
      <c r="L466" s="173">
        <v>6</v>
      </c>
      <c r="M466" s="199">
        <f t="shared" si="74"/>
        <v>1</v>
      </c>
      <c r="N466" s="173">
        <v>24</v>
      </c>
      <c r="O466" s="173">
        <v>5</v>
      </c>
      <c r="P466" s="199">
        <f t="shared" si="75"/>
        <v>0.20833333333333334</v>
      </c>
      <c r="Q466" s="199">
        <f t="shared" si="76"/>
        <v>-0.75</v>
      </c>
      <c r="R466" s="199">
        <f t="shared" si="76"/>
        <v>0.19999999999999996</v>
      </c>
      <c r="S466" s="199">
        <f t="shared" si="77"/>
        <v>0.79166666666666663</v>
      </c>
    </row>
    <row r="467" spans="1:19" ht="14.25" thickBot="1" x14ac:dyDescent="0.3">
      <c r="A467" s="206" t="s">
        <v>353</v>
      </c>
      <c r="B467" s="206">
        <v>0</v>
      </c>
      <c r="C467" s="173">
        <v>0</v>
      </c>
      <c r="D467" s="199" t="str">
        <f t="shared" si="70"/>
        <v/>
      </c>
      <c r="E467" s="173">
        <v>38</v>
      </c>
      <c r="F467" s="173">
        <v>36</v>
      </c>
      <c r="G467" s="199">
        <f t="shared" si="71"/>
        <v>0.94736842105263153</v>
      </c>
      <c r="H467" s="199">
        <f t="shared" si="72"/>
        <v>-1</v>
      </c>
      <c r="I467" s="199">
        <f t="shared" si="72"/>
        <v>-1</v>
      </c>
      <c r="J467" s="199" t="str">
        <f t="shared" si="73"/>
        <v/>
      </c>
      <c r="K467" s="173">
        <v>0</v>
      </c>
      <c r="L467" s="173">
        <v>0</v>
      </c>
      <c r="M467" s="199" t="str">
        <f t="shared" si="74"/>
        <v/>
      </c>
      <c r="N467" s="173">
        <v>95</v>
      </c>
      <c r="O467" s="173">
        <v>42</v>
      </c>
      <c r="P467" s="199">
        <f t="shared" si="75"/>
        <v>0.44210526315789472</v>
      </c>
      <c r="Q467" s="199">
        <f t="shared" si="76"/>
        <v>-1</v>
      </c>
      <c r="R467" s="199">
        <f t="shared" si="76"/>
        <v>-1</v>
      </c>
      <c r="S467" s="199" t="str">
        <f t="shared" si="77"/>
        <v/>
      </c>
    </row>
    <row r="468" spans="1:19" ht="16.5" thickTop="1" thickBot="1" x14ac:dyDescent="0.3">
      <c r="A468" s="200" t="s">
        <v>604</v>
      </c>
      <c r="B468" s="280">
        <v>0</v>
      </c>
      <c r="C468" s="201">
        <v>0</v>
      </c>
      <c r="D468" s="202" t="str">
        <f t="shared" si="70"/>
        <v/>
      </c>
      <c r="E468" s="203">
        <v>0</v>
      </c>
      <c r="F468" s="201">
        <v>0</v>
      </c>
      <c r="G468" s="202" t="str">
        <f t="shared" si="71"/>
        <v/>
      </c>
      <c r="H468" s="202" t="str">
        <f t="shared" si="72"/>
        <v/>
      </c>
      <c r="I468" s="202" t="str">
        <f t="shared" si="72"/>
        <v/>
      </c>
      <c r="J468" s="204" t="str">
        <f t="shared" si="73"/>
        <v/>
      </c>
      <c r="K468" s="205">
        <v>19</v>
      </c>
      <c r="L468" s="201">
        <v>12</v>
      </c>
      <c r="M468" s="202">
        <f t="shared" si="74"/>
        <v>0.63157894736842102</v>
      </c>
      <c r="N468" s="203">
        <v>0</v>
      </c>
      <c r="O468" s="201">
        <v>0</v>
      </c>
      <c r="P468" s="202" t="str">
        <f t="shared" si="75"/>
        <v/>
      </c>
      <c r="Q468" s="202" t="str">
        <f t="shared" si="76"/>
        <v/>
      </c>
      <c r="R468" s="202" t="str">
        <f t="shared" si="76"/>
        <v/>
      </c>
      <c r="S468" s="204" t="str">
        <f t="shared" si="77"/>
        <v/>
      </c>
    </row>
    <row r="469" spans="1:19" ht="15" thickTop="1" thickBot="1" x14ac:dyDescent="0.3">
      <c r="A469" s="206" t="s">
        <v>352</v>
      </c>
      <c r="B469" s="206">
        <v>0</v>
      </c>
      <c r="C469" s="173">
        <v>0</v>
      </c>
      <c r="D469" s="199" t="str">
        <f t="shared" si="70"/>
        <v/>
      </c>
      <c r="E469" s="173">
        <v>0</v>
      </c>
      <c r="F469" s="173">
        <v>0</v>
      </c>
      <c r="G469" s="199" t="str">
        <f t="shared" si="71"/>
        <v/>
      </c>
      <c r="H469" s="199" t="str">
        <f t="shared" si="72"/>
        <v/>
      </c>
      <c r="I469" s="199" t="str">
        <f t="shared" si="72"/>
        <v/>
      </c>
      <c r="J469" s="199" t="str">
        <f t="shared" si="73"/>
        <v/>
      </c>
      <c r="K469" s="173">
        <v>19</v>
      </c>
      <c r="L469" s="173">
        <v>12</v>
      </c>
      <c r="M469" s="199">
        <f t="shared" si="74"/>
        <v>0.63157894736842102</v>
      </c>
      <c r="N469" s="173">
        <v>0</v>
      </c>
      <c r="O469" s="173">
        <v>0</v>
      </c>
      <c r="P469" s="199" t="str">
        <f t="shared" si="75"/>
        <v/>
      </c>
      <c r="Q469" s="199" t="str">
        <f t="shared" si="76"/>
        <v/>
      </c>
      <c r="R469" s="199" t="str">
        <f t="shared" si="76"/>
        <v/>
      </c>
      <c r="S469" s="199" t="str">
        <f t="shared" si="77"/>
        <v/>
      </c>
    </row>
    <row r="470" spans="1:19" ht="16.5" thickTop="1" thickBot="1" x14ac:dyDescent="0.3">
      <c r="A470" s="200" t="s">
        <v>485</v>
      </c>
      <c r="B470" s="280">
        <v>0</v>
      </c>
      <c r="C470" s="201">
        <v>0</v>
      </c>
      <c r="D470" s="202" t="str">
        <f t="shared" si="70"/>
        <v/>
      </c>
      <c r="E470" s="203">
        <v>0</v>
      </c>
      <c r="F470" s="201">
        <v>0</v>
      </c>
      <c r="G470" s="202" t="str">
        <f t="shared" si="71"/>
        <v/>
      </c>
      <c r="H470" s="202" t="str">
        <f t="shared" si="72"/>
        <v/>
      </c>
      <c r="I470" s="202" t="str">
        <f t="shared" si="72"/>
        <v/>
      </c>
      <c r="J470" s="204" t="str">
        <f t="shared" si="73"/>
        <v/>
      </c>
      <c r="K470" s="205">
        <v>348</v>
      </c>
      <c r="L470" s="201">
        <v>105</v>
      </c>
      <c r="M470" s="202">
        <f t="shared" si="74"/>
        <v>0.30172413793103448</v>
      </c>
      <c r="N470" s="203">
        <v>0</v>
      </c>
      <c r="O470" s="201">
        <v>0</v>
      </c>
      <c r="P470" s="202" t="str">
        <f t="shared" si="75"/>
        <v/>
      </c>
      <c r="Q470" s="202" t="str">
        <f t="shared" si="76"/>
        <v/>
      </c>
      <c r="R470" s="202" t="str">
        <f t="shared" si="76"/>
        <v/>
      </c>
      <c r="S470" s="204" t="str">
        <f t="shared" si="77"/>
        <v/>
      </c>
    </row>
    <row r="471" spans="1:19" ht="15" thickTop="1" thickBot="1" x14ac:dyDescent="0.3">
      <c r="A471" s="206" t="s">
        <v>103</v>
      </c>
      <c r="B471" s="206">
        <v>0</v>
      </c>
      <c r="C471" s="173">
        <v>0</v>
      </c>
      <c r="D471" s="199" t="str">
        <f t="shared" si="70"/>
        <v/>
      </c>
      <c r="E471" s="173">
        <v>0</v>
      </c>
      <c r="F471" s="173">
        <v>0</v>
      </c>
      <c r="G471" s="199" t="str">
        <f t="shared" si="71"/>
        <v/>
      </c>
      <c r="H471" s="199" t="str">
        <f t="shared" si="72"/>
        <v/>
      </c>
      <c r="I471" s="199" t="str">
        <f t="shared" si="72"/>
        <v/>
      </c>
      <c r="J471" s="199" t="str">
        <f t="shared" si="73"/>
        <v/>
      </c>
      <c r="K471" s="173">
        <v>348</v>
      </c>
      <c r="L471" s="173">
        <v>105</v>
      </c>
      <c r="M471" s="199">
        <f t="shared" si="74"/>
        <v>0.30172413793103448</v>
      </c>
      <c r="N471" s="173">
        <v>0</v>
      </c>
      <c r="O471" s="173">
        <v>0</v>
      </c>
      <c r="P471" s="199" t="str">
        <f t="shared" si="75"/>
        <v/>
      </c>
      <c r="Q471" s="199" t="str">
        <f t="shared" si="76"/>
        <v/>
      </c>
      <c r="R471" s="199" t="str">
        <f t="shared" si="76"/>
        <v/>
      </c>
      <c r="S471" s="199" t="str">
        <f t="shared" si="77"/>
        <v/>
      </c>
    </row>
    <row r="472" spans="1:19" ht="16.5" thickTop="1" thickBot="1" x14ac:dyDescent="0.3">
      <c r="A472" s="200" t="s">
        <v>420</v>
      </c>
      <c r="B472" s="280">
        <v>0</v>
      </c>
      <c r="C472" s="201">
        <v>0</v>
      </c>
      <c r="D472" s="202" t="str">
        <f t="shared" si="70"/>
        <v/>
      </c>
      <c r="E472" s="203">
        <v>0</v>
      </c>
      <c r="F472" s="201">
        <v>0</v>
      </c>
      <c r="G472" s="202" t="str">
        <f t="shared" si="71"/>
        <v/>
      </c>
      <c r="H472" s="202" t="str">
        <f t="shared" si="72"/>
        <v/>
      </c>
      <c r="I472" s="202" t="str">
        <f t="shared" si="72"/>
        <v/>
      </c>
      <c r="J472" s="204" t="str">
        <f t="shared" si="73"/>
        <v/>
      </c>
      <c r="K472" s="205">
        <v>0</v>
      </c>
      <c r="L472" s="201">
        <v>0</v>
      </c>
      <c r="M472" s="202" t="str">
        <f t="shared" si="74"/>
        <v/>
      </c>
      <c r="N472" s="203">
        <v>114</v>
      </c>
      <c r="O472" s="201">
        <v>76</v>
      </c>
      <c r="P472" s="202">
        <f t="shared" si="75"/>
        <v>0.66666666666666663</v>
      </c>
      <c r="Q472" s="202">
        <f t="shared" si="76"/>
        <v>-1</v>
      </c>
      <c r="R472" s="202">
        <f t="shared" si="76"/>
        <v>-1</v>
      </c>
      <c r="S472" s="204" t="str">
        <f t="shared" si="77"/>
        <v/>
      </c>
    </row>
    <row r="473" spans="1:19" ht="14.25" thickTop="1" x14ac:dyDescent="0.25">
      <c r="A473" s="206" t="s">
        <v>352</v>
      </c>
      <c r="B473" s="206">
        <v>0</v>
      </c>
      <c r="C473" s="173">
        <v>0</v>
      </c>
      <c r="D473" s="199" t="str">
        <f t="shared" si="70"/>
        <v/>
      </c>
      <c r="E473" s="173">
        <v>0</v>
      </c>
      <c r="F473" s="173">
        <v>0</v>
      </c>
      <c r="G473" s="199" t="str">
        <f t="shared" si="71"/>
        <v/>
      </c>
      <c r="H473" s="199" t="str">
        <f t="shared" si="72"/>
        <v/>
      </c>
      <c r="I473" s="199" t="str">
        <f t="shared" si="72"/>
        <v/>
      </c>
      <c r="J473" s="199" t="str">
        <f t="shared" si="73"/>
        <v/>
      </c>
      <c r="K473" s="173">
        <v>0</v>
      </c>
      <c r="L473" s="173">
        <v>0</v>
      </c>
      <c r="M473" s="199" t="str">
        <f t="shared" si="74"/>
        <v/>
      </c>
      <c r="N473" s="173">
        <v>19</v>
      </c>
      <c r="O473" s="173">
        <v>19</v>
      </c>
      <c r="P473" s="199">
        <f t="shared" si="75"/>
        <v>1</v>
      </c>
      <c r="Q473" s="199">
        <f t="shared" si="76"/>
        <v>-1</v>
      </c>
      <c r="R473" s="199">
        <f t="shared" si="76"/>
        <v>-1</v>
      </c>
      <c r="S473" s="199" t="str">
        <f t="shared" si="77"/>
        <v/>
      </c>
    </row>
    <row r="474" spans="1:19" ht="14.25" thickBot="1" x14ac:dyDescent="0.3">
      <c r="A474" s="206" t="s">
        <v>353</v>
      </c>
      <c r="B474" s="206">
        <v>0</v>
      </c>
      <c r="C474" s="173">
        <v>0</v>
      </c>
      <c r="D474" s="199" t="str">
        <f t="shared" si="70"/>
        <v/>
      </c>
      <c r="E474" s="173">
        <v>0</v>
      </c>
      <c r="F474" s="173">
        <v>0</v>
      </c>
      <c r="G474" s="199" t="str">
        <f t="shared" si="71"/>
        <v/>
      </c>
      <c r="H474" s="199" t="str">
        <f t="shared" si="72"/>
        <v/>
      </c>
      <c r="I474" s="199" t="str">
        <f t="shared" si="72"/>
        <v/>
      </c>
      <c r="J474" s="199" t="str">
        <f t="shared" si="73"/>
        <v/>
      </c>
      <c r="K474" s="173">
        <v>0</v>
      </c>
      <c r="L474" s="173">
        <v>0</v>
      </c>
      <c r="M474" s="199" t="str">
        <f t="shared" si="74"/>
        <v/>
      </c>
      <c r="N474" s="173">
        <v>95</v>
      </c>
      <c r="O474" s="173">
        <v>57</v>
      </c>
      <c r="P474" s="199">
        <f t="shared" si="75"/>
        <v>0.6</v>
      </c>
      <c r="Q474" s="199">
        <f t="shared" si="76"/>
        <v>-1</v>
      </c>
      <c r="R474" s="199">
        <f t="shared" si="76"/>
        <v>-1</v>
      </c>
      <c r="S474" s="199" t="str">
        <f t="shared" si="77"/>
        <v/>
      </c>
    </row>
    <row r="475" spans="1:19" ht="16.5" thickTop="1" thickBot="1" x14ac:dyDescent="0.3">
      <c r="A475" s="200" t="s">
        <v>486</v>
      </c>
      <c r="B475" s="280">
        <v>0</v>
      </c>
      <c r="C475" s="201">
        <v>0</v>
      </c>
      <c r="D475" s="202" t="str">
        <f t="shared" si="70"/>
        <v/>
      </c>
      <c r="E475" s="203">
        <v>324</v>
      </c>
      <c r="F475" s="201">
        <v>116</v>
      </c>
      <c r="G475" s="202">
        <f t="shared" si="71"/>
        <v>0.35802469135802467</v>
      </c>
      <c r="H475" s="202">
        <f t="shared" si="72"/>
        <v>-1</v>
      </c>
      <c r="I475" s="202">
        <f t="shared" si="72"/>
        <v>-1</v>
      </c>
      <c r="J475" s="204" t="str">
        <f t="shared" si="73"/>
        <v/>
      </c>
      <c r="K475" s="205">
        <v>338</v>
      </c>
      <c r="L475" s="201">
        <v>252</v>
      </c>
      <c r="M475" s="202">
        <f t="shared" si="74"/>
        <v>0.74556213017751483</v>
      </c>
      <c r="N475" s="203">
        <v>738</v>
      </c>
      <c r="O475" s="201">
        <v>233</v>
      </c>
      <c r="P475" s="202">
        <f t="shared" si="75"/>
        <v>0.31571815718157181</v>
      </c>
      <c r="Q475" s="202">
        <f t="shared" si="76"/>
        <v>-0.5420054200542006</v>
      </c>
      <c r="R475" s="202">
        <f t="shared" si="76"/>
        <v>8.1545064377682497E-2</v>
      </c>
      <c r="S475" s="204">
        <f t="shared" si="77"/>
        <v>0.42984397299594301</v>
      </c>
    </row>
    <row r="476" spans="1:19" ht="14.25" thickTop="1" x14ac:dyDescent="0.25">
      <c r="A476" s="206" t="s">
        <v>85</v>
      </c>
      <c r="B476" s="206">
        <v>0</v>
      </c>
      <c r="C476" s="173">
        <v>0</v>
      </c>
      <c r="D476" s="199" t="str">
        <f t="shared" si="70"/>
        <v/>
      </c>
      <c r="E476" s="173">
        <v>0</v>
      </c>
      <c r="F476" s="173">
        <v>0</v>
      </c>
      <c r="G476" s="199" t="str">
        <f t="shared" si="71"/>
        <v/>
      </c>
      <c r="H476" s="199" t="str">
        <f t="shared" si="72"/>
        <v/>
      </c>
      <c r="I476" s="199" t="str">
        <f t="shared" si="72"/>
        <v/>
      </c>
      <c r="J476" s="199" t="str">
        <f t="shared" si="73"/>
        <v/>
      </c>
      <c r="K476" s="173">
        <v>94</v>
      </c>
      <c r="L476" s="173">
        <v>46</v>
      </c>
      <c r="M476" s="199">
        <f t="shared" si="74"/>
        <v>0.48936170212765956</v>
      </c>
      <c r="N476" s="173">
        <v>0</v>
      </c>
      <c r="O476" s="173">
        <v>0</v>
      </c>
      <c r="P476" s="199" t="str">
        <f t="shared" si="75"/>
        <v/>
      </c>
      <c r="Q476" s="199" t="str">
        <f t="shared" si="76"/>
        <v/>
      </c>
      <c r="R476" s="199" t="str">
        <f t="shared" si="76"/>
        <v/>
      </c>
      <c r="S476" s="199" t="str">
        <f t="shared" si="77"/>
        <v/>
      </c>
    </row>
    <row r="477" spans="1:19" x14ac:dyDescent="0.25">
      <c r="A477" s="206" t="s">
        <v>84</v>
      </c>
      <c r="B477" s="206">
        <v>0</v>
      </c>
      <c r="C477" s="173">
        <v>0</v>
      </c>
      <c r="D477" s="199" t="str">
        <f t="shared" si="70"/>
        <v/>
      </c>
      <c r="E477" s="173">
        <v>150</v>
      </c>
      <c r="F477" s="173">
        <v>0</v>
      </c>
      <c r="G477" s="199">
        <f t="shared" si="71"/>
        <v>0</v>
      </c>
      <c r="H477" s="199">
        <f t="shared" si="72"/>
        <v>-1</v>
      </c>
      <c r="I477" s="199" t="str">
        <f t="shared" si="72"/>
        <v/>
      </c>
      <c r="J477" s="199" t="str">
        <f t="shared" si="73"/>
        <v/>
      </c>
      <c r="K477" s="173">
        <v>100</v>
      </c>
      <c r="L477" s="173">
        <v>81</v>
      </c>
      <c r="M477" s="199">
        <f t="shared" si="74"/>
        <v>0.81</v>
      </c>
      <c r="N477" s="173">
        <v>420</v>
      </c>
      <c r="O477" s="173">
        <v>0</v>
      </c>
      <c r="P477" s="199">
        <f t="shared" si="75"/>
        <v>0</v>
      </c>
      <c r="Q477" s="199">
        <f t="shared" si="76"/>
        <v>-0.76190476190476186</v>
      </c>
      <c r="R477" s="199" t="str">
        <f t="shared" si="76"/>
        <v/>
      </c>
      <c r="S477" s="199">
        <f t="shared" si="77"/>
        <v>0.81</v>
      </c>
    </row>
    <row r="478" spans="1:19" ht="14.25" thickBot="1" x14ac:dyDescent="0.3">
      <c r="A478" s="206" t="s">
        <v>103</v>
      </c>
      <c r="B478" s="206">
        <v>0</v>
      </c>
      <c r="C478" s="173">
        <v>0</v>
      </c>
      <c r="D478" s="199" t="str">
        <f t="shared" si="70"/>
        <v/>
      </c>
      <c r="E478" s="173">
        <v>174</v>
      </c>
      <c r="F478" s="173">
        <v>116</v>
      </c>
      <c r="G478" s="199">
        <f t="shared" si="71"/>
        <v>0.66666666666666663</v>
      </c>
      <c r="H478" s="199">
        <f t="shared" si="72"/>
        <v>-1</v>
      </c>
      <c r="I478" s="199">
        <f t="shared" si="72"/>
        <v>-1</v>
      </c>
      <c r="J478" s="199" t="str">
        <f t="shared" si="73"/>
        <v/>
      </c>
      <c r="K478" s="173">
        <v>144</v>
      </c>
      <c r="L478" s="173">
        <v>125</v>
      </c>
      <c r="M478" s="199">
        <f t="shared" si="74"/>
        <v>0.86805555555555558</v>
      </c>
      <c r="N478" s="173">
        <v>318</v>
      </c>
      <c r="O478" s="173">
        <v>233</v>
      </c>
      <c r="P478" s="199">
        <f t="shared" si="75"/>
        <v>0.73270440251572322</v>
      </c>
      <c r="Q478" s="199">
        <f t="shared" si="76"/>
        <v>-0.54716981132075471</v>
      </c>
      <c r="R478" s="199">
        <f t="shared" si="76"/>
        <v>-0.46351931330472107</v>
      </c>
      <c r="S478" s="199">
        <f t="shared" si="77"/>
        <v>0.13535115303983236</v>
      </c>
    </row>
    <row r="479" spans="1:19" ht="16.5" thickTop="1" thickBot="1" x14ac:dyDescent="0.3">
      <c r="A479" s="200" t="s">
        <v>256</v>
      </c>
      <c r="B479" s="280">
        <v>0</v>
      </c>
      <c r="C479" s="201">
        <v>0</v>
      </c>
      <c r="D479" s="202" t="str">
        <f t="shared" si="70"/>
        <v/>
      </c>
      <c r="E479" s="203">
        <v>0</v>
      </c>
      <c r="F479" s="201">
        <v>0</v>
      </c>
      <c r="G479" s="202" t="str">
        <f t="shared" si="71"/>
        <v/>
      </c>
      <c r="H479" s="202" t="str">
        <f t="shared" si="72"/>
        <v/>
      </c>
      <c r="I479" s="202" t="str">
        <f t="shared" si="72"/>
        <v/>
      </c>
      <c r="J479" s="204" t="str">
        <f t="shared" si="73"/>
        <v/>
      </c>
      <c r="K479" s="205">
        <v>20400</v>
      </c>
      <c r="L479" s="201">
        <v>18045</v>
      </c>
      <c r="M479" s="202">
        <f t="shared" si="74"/>
        <v>0.88455882352941173</v>
      </c>
      <c r="N479" s="203">
        <v>0</v>
      </c>
      <c r="O479" s="201">
        <v>0</v>
      </c>
      <c r="P479" s="202" t="str">
        <f t="shared" si="75"/>
        <v/>
      </c>
      <c r="Q479" s="202" t="str">
        <f t="shared" si="76"/>
        <v/>
      </c>
      <c r="R479" s="202" t="str">
        <f t="shared" si="76"/>
        <v/>
      </c>
      <c r="S479" s="204" t="str">
        <f t="shared" si="77"/>
        <v/>
      </c>
    </row>
    <row r="480" spans="1:19" ht="15" thickTop="1" thickBot="1" x14ac:dyDescent="0.3">
      <c r="A480" s="206" t="s">
        <v>84</v>
      </c>
      <c r="B480" s="206">
        <v>0</v>
      </c>
      <c r="C480" s="173">
        <v>0</v>
      </c>
      <c r="D480" s="199" t="str">
        <f t="shared" si="70"/>
        <v/>
      </c>
      <c r="E480" s="173">
        <v>0</v>
      </c>
      <c r="F480" s="173">
        <v>0</v>
      </c>
      <c r="G480" s="199" t="str">
        <f t="shared" si="71"/>
        <v/>
      </c>
      <c r="H480" s="199" t="str">
        <f t="shared" si="72"/>
        <v/>
      </c>
      <c r="I480" s="199" t="str">
        <f t="shared" si="72"/>
        <v/>
      </c>
      <c r="J480" s="199" t="str">
        <f t="shared" si="73"/>
        <v/>
      </c>
      <c r="K480" s="173">
        <v>20400</v>
      </c>
      <c r="L480" s="173">
        <v>18045</v>
      </c>
      <c r="M480" s="199">
        <f t="shared" si="74"/>
        <v>0.88455882352941173</v>
      </c>
      <c r="N480" s="173">
        <v>0</v>
      </c>
      <c r="O480" s="173">
        <v>0</v>
      </c>
      <c r="P480" s="199" t="str">
        <f t="shared" si="75"/>
        <v/>
      </c>
      <c r="Q480" s="199" t="str">
        <f t="shared" si="76"/>
        <v/>
      </c>
      <c r="R480" s="199" t="str">
        <f t="shared" si="76"/>
        <v/>
      </c>
      <c r="S480" s="199" t="str">
        <f t="shared" si="77"/>
        <v/>
      </c>
    </row>
    <row r="481" spans="1:19" ht="16.5" thickTop="1" thickBot="1" x14ac:dyDescent="0.3">
      <c r="A481" s="200" t="s">
        <v>487</v>
      </c>
      <c r="B481" s="280">
        <v>0</v>
      </c>
      <c r="C481" s="201">
        <v>0</v>
      </c>
      <c r="D481" s="202" t="str">
        <f t="shared" si="70"/>
        <v/>
      </c>
      <c r="E481" s="203">
        <v>0</v>
      </c>
      <c r="F481" s="201">
        <v>0</v>
      </c>
      <c r="G481" s="202" t="str">
        <f t="shared" si="71"/>
        <v/>
      </c>
      <c r="H481" s="202" t="str">
        <f t="shared" si="72"/>
        <v/>
      </c>
      <c r="I481" s="202" t="str">
        <f t="shared" si="72"/>
        <v/>
      </c>
      <c r="J481" s="204" t="str">
        <f t="shared" si="73"/>
        <v/>
      </c>
      <c r="K481" s="205">
        <v>6948</v>
      </c>
      <c r="L481" s="201">
        <v>5351</v>
      </c>
      <c r="M481" s="202">
        <f t="shared" si="74"/>
        <v>0.77014968336211864</v>
      </c>
      <c r="N481" s="203">
        <v>100</v>
      </c>
      <c r="O481" s="201">
        <v>0</v>
      </c>
      <c r="P481" s="202">
        <f t="shared" si="75"/>
        <v>0</v>
      </c>
      <c r="Q481" s="202">
        <f t="shared" si="76"/>
        <v>68.48</v>
      </c>
      <c r="R481" s="202" t="str">
        <f t="shared" si="76"/>
        <v/>
      </c>
      <c r="S481" s="204">
        <f t="shared" si="77"/>
        <v>0.77014968336211864</v>
      </c>
    </row>
    <row r="482" spans="1:19" ht="14.25" thickTop="1" x14ac:dyDescent="0.25">
      <c r="A482" s="206" t="s">
        <v>350</v>
      </c>
      <c r="B482" s="206">
        <v>0</v>
      </c>
      <c r="C482" s="173">
        <v>0</v>
      </c>
      <c r="D482" s="199" t="str">
        <f t="shared" si="70"/>
        <v/>
      </c>
      <c r="E482" s="173">
        <v>0</v>
      </c>
      <c r="F482" s="173">
        <v>0</v>
      </c>
      <c r="G482" s="199" t="str">
        <f t="shared" si="71"/>
        <v/>
      </c>
      <c r="H482" s="199" t="str">
        <f t="shared" si="72"/>
        <v/>
      </c>
      <c r="I482" s="199" t="str">
        <f t="shared" si="72"/>
        <v/>
      </c>
      <c r="J482" s="199" t="str">
        <f t="shared" si="73"/>
        <v/>
      </c>
      <c r="K482" s="173">
        <v>6880</v>
      </c>
      <c r="L482" s="173">
        <v>5351</v>
      </c>
      <c r="M482" s="199">
        <f t="shared" si="74"/>
        <v>0.77776162790697678</v>
      </c>
      <c r="N482" s="173">
        <v>0</v>
      </c>
      <c r="O482" s="173">
        <v>0</v>
      </c>
      <c r="P482" s="199" t="str">
        <f t="shared" si="75"/>
        <v/>
      </c>
      <c r="Q482" s="199" t="str">
        <f t="shared" si="76"/>
        <v/>
      </c>
      <c r="R482" s="199" t="str">
        <f t="shared" si="76"/>
        <v/>
      </c>
      <c r="S482" s="199" t="str">
        <f t="shared" si="77"/>
        <v/>
      </c>
    </row>
    <row r="483" spans="1:19" ht="14.25" thickBot="1" x14ac:dyDescent="0.3">
      <c r="A483" s="206" t="s">
        <v>84</v>
      </c>
      <c r="B483" s="206">
        <v>0</v>
      </c>
      <c r="C483" s="173">
        <v>0</v>
      </c>
      <c r="D483" s="199" t="str">
        <f t="shared" si="70"/>
        <v/>
      </c>
      <c r="E483" s="173">
        <v>0</v>
      </c>
      <c r="F483" s="173">
        <v>0</v>
      </c>
      <c r="G483" s="199" t="str">
        <f t="shared" si="71"/>
        <v/>
      </c>
      <c r="H483" s="199" t="str">
        <f t="shared" si="72"/>
        <v/>
      </c>
      <c r="I483" s="199" t="str">
        <f t="shared" si="72"/>
        <v/>
      </c>
      <c r="J483" s="199" t="str">
        <f t="shared" si="73"/>
        <v/>
      </c>
      <c r="K483" s="173">
        <v>68</v>
      </c>
      <c r="L483" s="173">
        <v>0</v>
      </c>
      <c r="M483" s="199">
        <f t="shared" si="74"/>
        <v>0</v>
      </c>
      <c r="N483" s="173">
        <v>100</v>
      </c>
      <c r="O483" s="173">
        <v>0</v>
      </c>
      <c r="P483" s="199">
        <f t="shared" si="75"/>
        <v>0</v>
      </c>
      <c r="Q483" s="199">
        <f t="shared" si="76"/>
        <v>-0.31999999999999995</v>
      </c>
      <c r="R483" s="199" t="str">
        <f t="shared" si="76"/>
        <v/>
      </c>
      <c r="S483" s="199">
        <f t="shared" si="77"/>
        <v>0</v>
      </c>
    </row>
    <row r="484" spans="1:19" ht="16.5" thickTop="1" thickBot="1" x14ac:dyDescent="0.3">
      <c r="A484" s="200" t="s">
        <v>508</v>
      </c>
      <c r="B484" s="280">
        <v>0</v>
      </c>
      <c r="C484" s="201">
        <v>0</v>
      </c>
      <c r="D484" s="202" t="str">
        <f t="shared" si="70"/>
        <v/>
      </c>
      <c r="E484" s="203">
        <v>0</v>
      </c>
      <c r="F484" s="201">
        <v>0</v>
      </c>
      <c r="G484" s="202" t="str">
        <f t="shared" si="71"/>
        <v/>
      </c>
      <c r="H484" s="202" t="str">
        <f t="shared" si="72"/>
        <v/>
      </c>
      <c r="I484" s="202" t="str">
        <f t="shared" si="72"/>
        <v/>
      </c>
      <c r="J484" s="204" t="str">
        <f t="shared" si="73"/>
        <v/>
      </c>
      <c r="K484" s="205">
        <v>57</v>
      </c>
      <c r="L484" s="201">
        <v>4</v>
      </c>
      <c r="M484" s="202">
        <f t="shared" si="74"/>
        <v>7.0175438596491224E-2</v>
      </c>
      <c r="N484" s="203">
        <v>114</v>
      </c>
      <c r="O484" s="201">
        <v>0</v>
      </c>
      <c r="P484" s="202">
        <f t="shared" si="75"/>
        <v>0</v>
      </c>
      <c r="Q484" s="202">
        <f t="shared" si="76"/>
        <v>-0.5</v>
      </c>
      <c r="R484" s="202" t="str">
        <f t="shared" si="76"/>
        <v/>
      </c>
      <c r="S484" s="204">
        <f t="shared" si="77"/>
        <v>7.0175438596491224E-2</v>
      </c>
    </row>
    <row r="485" spans="1:19" ht="15" thickTop="1" thickBot="1" x14ac:dyDescent="0.3">
      <c r="A485" s="206" t="s">
        <v>352</v>
      </c>
      <c r="B485" s="206">
        <v>0</v>
      </c>
      <c r="C485" s="173">
        <v>0</v>
      </c>
      <c r="D485" s="199" t="str">
        <f t="shared" si="70"/>
        <v/>
      </c>
      <c r="E485" s="173">
        <v>0</v>
      </c>
      <c r="F485" s="173">
        <v>0</v>
      </c>
      <c r="G485" s="199" t="str">
        <f t="shared" si="71"/>
        <v/>
      </c>
      <c r="H485" s="199" t="str">
        <f t="shared" si="72"/>
        <v/>
      </c>
      <c r="I485" s="199" t="str">
        <f t="shared" si="72"/>
        <v/>
      </c>
      <c r="J485" s="199" t="str">
        <f t="shared" si="73"/>
        <v/>
      </c>
      <c r="K485" s="173">
        <v>57</v>
      </c>
      <c r="L485" s="173">
        <v>4</v>
      </c>
      <c r="M485" s="199">
        <f t="shared" si="74"/>
        <v>7.0175438596491224E-2</v>
      </c>
      <c r="N485" s="173">
        <v>114</v>
      </c>
      <c r="O485" s="173">
        <v>0</v>
      </c>
      <c r="P485" s="199">
        <f t="shared" si="75"/>
        <v>0</v>
      </c>
      <c r="Q485" s="199">
        <f t="shared" si="76"/>
        <v>-0.5</v>
      </c>
      <c r="R485" s="199" t="str">
        <f t="shared" si="76"/>
        <v/>
      </c>
      <c r="S485" s="199">
        <f t="shared" si="77"/>
        <v>7.0175438596491224E-2</v>
      </c>
    </row>
    <row r="486" spans="1:19" ht="16.5" thickTop="1" thickBot="1" x14ac:dyDescent="0.3">
      <c r="A486" s="200" t="s">
        <v>515</v>
      </c>
      <c r="B486" s="280">
        <v>0</v>
      </c>
      <c r="C486" s="201">
        <v>0</v>
      </c>
      <c r="D486" s="202" t="str">
        <f t="shared" si="70"/>
        <v/>
      </c>
      <c r="E486" s="203">
        <v>0</v>
      </c>
      <c r="F486" s="201">
        <v>0</v>
      </c>
      <c r="G486" s="202" t="str">
        <f t="shared" si="71"/>
        <v/>
      </c>
      <c r="H486" s="202" t="str">
        <f t="shared" si="72"/>
        <v/>
      </c>
      <c r="I486" s="202" t="str">
        <f t="shared" si="72"/>
        <v/>
      </c>
      <c r="J486" s="204" t="str">
        <f t="shared" si="73"/>
        <v/>
      </c>
      <c r="K486" s="205">
        <v>19</v>
      </c>
      <c r="L486" s="201">
        <v>8</v>
      </c>
      <c r="M486" s="202">
        <f t="shared" si="74"/>
        <v>0.42105263157894735</v>
      </c>
      <c r="N486" s="203">
        <v>0</v>
      </c>
      <c r="O486" s="201">
        <v>0</v>
      </c>
      <c r="P486" s="202" t="str">
        <f t="shared" si="75"/>
        <v/>
      </c>
      <c r="Q486" s="202" t="str">
        <f t="shared" si="76"/>
        <v/>
      </c>
      <c r="R486" s="202" t="str">
        <f t="shared" si="76"/>
        <v/>
      </c>
      <c r="S486" s="204" t="str">
        <f t="shared" si="77"/>
        <v/>
      </c>
    </row>
    <row r="487" spans="1:19" ht="15" thickTop="1" thickBot="1" x14ac:dyDescent="0.3">
      <c r="A487" s="206" t="s">
        <v>352</v>
      </c>
      <c r="B487" s="206">
        <v>0</v>
      </c>
      <c r="C487" s="173">
        <v>0</v>
      </c>
      <c r="D487" s="199" t="str">
        <f t="shared" si="70"/>
        <v/>
      </c>
      <c r="E487" s="173">
        <v>0</v>
      </c>
      <c r="F487" s="173">
        <v>0</v>
      </c>
      <c r="G487" s="199" t="str">
        <f t="shared" si="71"/>
        <v/>
      </c>
      <c r="H487" s="199" t="str">
        <f t="shared" si="72"/>
        <v/>
      </c>
      <c r="I487" s="199" t="str">
        <f t="shared" si="72"/>
        <v/>
      </c>
      <c r="J487" s="199" t="str">
        <f t="shared" si="73"/>
        <v/>
      </c>
      <c r="K487" s="173">
        <v>19</v>
      </c>
      <c r="L487" s="173">
        <v>8</v>
      </c>
      <c r="M487" s="199">
        <f t="shared" si="74"/>
        <v>0.42105263157894735</v>
      </c>
      <c r="N487" s="173">
        <v>0</v>
      </c>
      <c r="O487" s="173">
        <v>0</v>
      </c>
      <c r="P487" s="199" t="str">
        <f t="shared" si="75"/>
        <v/>
      </c>
      <c r="Q487" s="199" t="str">
        <f t="shared" si="76"/>
        <v/>
      </c>
      <c r="R487" s="199" t="str">
        <f t="shared" si="76"/>
        <v/>
      </c>
      <c r="S487" s="199" t="str">
        <f t="shared" si="77"/>
        <v/>
      </c>
    </row>
    <row r="488" spans="1:19" ht="16.5" thickTop="1" thickBot="1" x14ac:dyDescent="0.3">
      <c r="A488" s="200" t="s">
        <v>480</v>
      </c>
      <c r="B488" s="280">
        <v>0</v>
      </c>
      <c r="C488" s="201">
        <v>0</v>
      </c>
      <c r="D488" s="202" t="str">
        <f t="shared" si="70"/>
        <v/>
      </c>
      <c r="E488" s="203">
        <v>0</v>
      </c>
      <c r="F488" s="201">
        <v>0</v>
      </c>
      <c r="G488" s="202" t="str">
        <f t="shared" si="71"/>
        <v/>
      </c>
      <c r="H488" s="202" t="str">
        <f t="shared" si="72"/>
        <v/>
      </c>
      <c r="I488" s="202" t="str">
        <f t="shared" si="72"/>
        <v/>
      </c>
      <c r="J488" s="204" t="str">
        <f t="shared" si="73"/>
        <v/>
      </c>
      <c r="K488" s="205">
        <v>0</v>
      </c>
      <c r="L488" s="201">
        <v>0</v>
      </c>
      <c r="M488" s="202" t="str">
        <f t="shared" si="74"/>
        <v/>
      </c>
      <c r="N488" s="203">
        <v>11</v>
      </c>
      <c r="O488" s="201">
        <v>11</v>
      </c>
      <c r="P488" s="202">
        <f t="shared" si="75"/>
        <v>1</v>
      </c>
      <c r="Q488" s="202">
        <f t="shared" si="76"/>
        <v>-1</v>
      </c>
      <c r="R488" s="202">
        <f t="shared" si="76"/>
        <v>-1</v>
      </c>
      <c r="S488" s="204" t="str">
        <f t="shared" si="77"/>
        <v/>
      </c>
    </row>
    <row r="489" spans="1:19" ht="15" thickTop="1" thickBot="1" x14ac:dyDescent="0.3">
      <c r="A489" s="206" t="s">
        <v>354</v>
      </c>
      <c r="B489" s="206">
        <v>0</v>
      </c>
      <c r="C489" s="173">
        <v>0</v>
      </c>
      <c r="D489" s="199" t="str">
        <f t="shared" si="70"/>
        <v/>
      </c>
      <c r="E489" s="173">
        <v>0</v>
      </c>
      <c r="F489" s="173">
        <v>0</v>
      </c>
      <c r="G489" s="199" t="str">
        <f t="shared" si="71"/>
        <v/>
      </c>
      <c r="H489" s="199" t="str">
        <f t="shared" si="72"/>
        <v/>
      </c>
      <c r="I489" s="199" t="str">
        <f t="shared" si="72"/>
        <v/>
      </c>
      <c r="J489" s="199" t="str">
        <f t="shared" si="73"/>
        <v/>
      </c>
      <c r="K489" s="173">
        <v>0</v>
      </c>
      <c r="L489" s="173">
        <v>0</v>
      </c>
      <c r="M489" s="199" t="str">
        <f t="shared" si="74"/>
        <v/>
      </c>
      <c r="N489" s="173">
        <v>11</v>
      </c>
      <c r="O489" s="173">
        <v>11</v>
      </c>
      <c r="P489" s="199">
        <f t="shared" si="75"/>
        <v>1</v>
      </c>
      <c r="Q489" s="199">
        <f t="shared" si="76"/>
        <v>-1</v>
      </c>
      <c r="R489" s="199">
        <f t="shared" si="76"/>
        <v>-1</v>
      </c>
      <c r="S489" s="199" t="str">
        <f t="shared" si="77"/>
        <v/>
      </c>
    </row>
    <row r="490" spans="1:19" ht="16.5" thickTop="1" thickBot="1" x14ac:dyDescent="0.3">
      <c r="A490" s="200" t="s">
        <v>610</v>
      </c>
      <c r="B490" s="280">
        <v>0</v>
      </c>
      <c r="C490" s="201">
        <v>0</v>
      </c>
      <c r="D490" s="202" t="str">
        <f t="shared" si="70"/>
        <v/>
      </c>
      <c r="E490" s="203">
        <v>0</v>
      </c>
      <c r="F490" s="201">
        <v>0</v>
      </c>
      <c r="G490" s="202" t="str">
        <f t="shared" si="71"/>
        <v/>
      </c>
      <c r="H490" s="202" t="str">
        <f t="shared" si="72"/>
        <v/>
      </c>
      <c r="I490" s="202" t="str">
        <f t="shared" si="72"/>
        <v/>
      </c>
      <c r="J490" s="204" t="str">
        <f t="shared" si="73"/>
        <v/>
      </c>
      <c r="K490" s="205">
        <v>150</v>
      </c>
      <c r="L490" s="201">
        <v>63</v>
      </c>
      <c r="M490" s="202">
        <f t="shared" si="74"/>
        <v>0.42</v>
      </c>
      <c r="N490" s="203">
        <v>0</v>
      </c>
      <c r="O490" s="201">
        <v>0</v>
      </c>
      <c r="P490" s="202" t="str">
        <f t="shared" si="75"/>
        <v/>
      </c>
      <c r="Q490" s="202" t="str">
        <f t="shared" si="76"/>
        <v/>
      </c>
      <c r="R490" s="202" t="str">
        <f t="shared" si="76"/>
        <v/>
      </c>
      <c r="S490" s="204" t="str">
        <f t="shared" si="77"/>
        <v/>
      </c>
    </row>
    <row r="491" spans="1:19" ht="15" thickTop="1" thickBot="1" x14ac:dyDescent="0.3">
      <c r="A491" s="206" t="s">
        <v>84</v>
      </c>
      <c r="B491" s="206">
        <v>0</v>
      </c>
      <c r="C491" s="173">
        <v>0</v>
      </c>
      <c r="D491" s="199" t="str">
        <f t="shared" si="70"/>
        <v/>
      </c>
      <c r="E491" s="173">
        <v>0</v>
      </c>
      <c r="F491" s="173">
        <v>0</v>
      </c>
      <c r="G491" s="199" t="str">
        <f t="shared" si="71"/>
        <v/>
      </c>
      <c r="H491" s="199" t="str">
        <f t="shared" si="72"/>
        <v/>
      </c>
      <c r="I491" s="199" t="str">
        <f t="shared" si="72"/>
        <v/>
      </c>
      <c r="J491" s="199" t="str">
        <f t="shared" si="73"/>
        <v/>
      </c>
      <c r="K491" s="173">
        <v>150</v>
      </c>
      <c r="L491" s="173">
        <v>63</v>
      </c>
      <c r="M491" s="199">
        <f t="shared" si="74"/>
        <v>0.42</v>
      </c>
      <c r="N491" s="173">
        <v>0</v>
      </c>
      <c r="O491" s="173">
        <v>0</v>
      </c>
      <c r="P491" s="199" t="str">
        <f t="shared" si="75"/>
        <v/>
      </c>
      <c r="Q491" s="199" t="str">
        <f t="shared" si="76"/>
        <v/>
      </c>
      <c r="R491" s="199" t="str">
        <f t="shared" si="76"/>
        <v/>
      </c>
      <c r="S491" s="199" t="str">
        <f t="shared" si="77"/>
        <v/>
      </c>
    </row>
    <row r="492" spans="1:19" ht="16.5" thickTop="1" thickBot="1" x14ac:dyDescent="0.3">
      <c r="A492" s="200" t="s">
        <v>421</v>
      </c>
      <c r="B492" s="280">
        <v>0</v>
      </c>
      <c r="C492" s="201">
        <v>0</v>
      </c>
      <c r="D492" s="202" t="str">
        <f t="shared" si="70"/>
        <v/>
      </c>
      <c r="E492" s="203">
        <v>38</v>
      </c>
      <c r="F492" s="201">
        <v>18</v>
      </c>
      <c r="G492" s="202">
        <f t="shared" si="71"/>
        <v>0.47368421052631576</v>
      </c>
      <c r="H492" s="202">
        <f t="shared" ref="H492:I555" si="78">IFERROR(B492/E492-1,"")</f>
        <v>-1</v>
      </c>
      <c r="I492" s="202">
        <f t="shared" si="78"/>
        <v>-1</v>
      </c>
      <c r="J492" s="204" t="str">
        <f t="shared" si="73"/>
        <v/>
      </c>
      <c r="K492" s="205">
        <v>0</v>
      </c>
      <c r="L492" s="201">
        <v>0</v>
      </c>
      <c r="M492" s="202" t="str">
        <f t="shared" si="74"/>
        <v/>
      </c>
      <c r="N492" s="203">
        <v>3574</v>
      </c>
      <c r="O492" s="201">
        <v>2709</v>
      </c>
      <c r="P492" s="202">
        <f t="shared" si="75"/>
        <v>0.75797425853385558</v>
      </c>
      <c r="Q492" s="202">
        <f t="shared" ref="Q492:R555" si="79">IFERROR(K492/N492-1,"")</f>
        <v>-1</v>
      </c>
      <c r="R492" s="202">
        <f t="shared" si="79"/>
        <v>-1</v>
      </c>
      <c r="S492" s="204" t="str">
        <f t="shared" si="77"/>
        <v/>
      </c>
    </row>
    <row r="493" spans="1:19" ht="15" thickTop="1" thickBot="1" x14ac:dyDescent="0.3">
      <c r="A493" s="206" t="s">
        <v>351</v>
      </c>
      <c r="B493" s="206">
        <v>0</v>
      </c>
      <c r="C493" s="173">
        <v>0</v>
      </c>
      <c r="D493" s="199" t="str">
        <f t="shared" si="70"/>
        <v/>
      </c>
      <c r="E493" s="173">
        <v>38</v>
      </c>
      <c r="F493" s="173">
        <v>18</v>
      </c>
      <c r="G493" s="199">
        <f t="shared" si="71"/>
        <v>0.47368421052631576</v>
      </c>
      <c r="H493" s="199">
        <f t="shared" si="78"/>
        <v>-1</v>
      </c>
      <c r="I493" s="199">
        <f t="shared" si="78"/>
        <v>-1</v>
      </c>
      <c r="J493" s="199" t="str">
        <f t="shared" si="73"/>
        <v/>
      </c>
      <c r="K493" s="173">
        <v>0</v>
      </c>
      <c r="L493" s="173">
        <v>0</v>
      </c>
      <c r="M493" s="199" t="str">
        <f t="shared" si="74"/>
        <v/>
      </c>
      <c r="N493" s="173">
        <v>3574</v>
      </c>
      <c r="O493" s="173">
        <v>2709</v>
      </c>
      <c r="P493" s="199">
        <f t="shared" si="75"/>
        <v>0.75797425853385558</v>
      </c>
      <c r="Q493" s="199">
        <f t="shared" si="79"/>
        <v>-1</v>
      </c>
      <c r="R493" s="199">
        <f t="shared" si="79"/>
        <v>-1</v>
      </c>
      <c r="S493" s="199" t="str">
        <f t="shared" si="77"/>
        <v/>
      </c>
    </row>
    <row r="494" spans="1:19" ht="16.5" thickTop="1" thickBot="1" x14ac:dyDescent="0.3">
      <c r="A494" s="200" t="s">
        <v>488</v>
      </c>
      <c r="B494" s="280">
        <v>0</v>
      </c>
      <c r="C494" s="201">
        <v>0</v>
      </c>
      <c r="D494" s="202" t="str">
        <f t="shared" si="70"/>
        <v/>
      </c>
      <c r="E494" s="203">
        <v>9144</v>
      </c>
      <c r="F494" s="201">
        <v>7127</v>
      </c>
      <c r="G494" s="202">
        <f t="shared" si="71"/>
        <v>0.77941819772528431</v>
      </c>
      <c r="H494" s="202">
        <f t="shared" si="78"/>
        <v>-1</v>
      </c>
      <c r="I494" s="202">
        <f t="shared" si="78"/>
        <v>-1</v>
      </c>
      <c r="J494" s="204" t="str">
        <f t="shared" si="73"/>
        <v/>
      </c>
      <c r="K494" s="205">
        <v>26393</v>
      </c>
      <c r="L494" s="201">
        <v>22319</v>
      </c>
      <c r="M494" s="202">
        <f t="shared" si="74"/>
        <v>0.84564088962982609</v>
      </c>
      <c r="N494" s="203">
        <v>9318</v>
      </c>
      <c r="O494" s="201">
        <v>7298</v>
      </c>
      <c r="P494" s="202">
        <f t="shared" si="75"/>
        <v>0.78321528224940973</v>
      </c>
      <c r="Q494" s="202">
        <f t="shared" si="79"/>
        <v>1.8324747799957071</v>
      </c>
      <c r="R494" s="202">
        <f t="shared" si="79"/>
        <v>2.058235132913127</v>
      </c>
      <c r="S494" s="204">
        <f t="shared" si="77"/>
        <v>6.2425607380416359E-2</v>
      </c>
    </row>
    <row r="495" spans="1:19" ht="14.25" thickTop="1" x14ac:dyDescent="0.25">
      <c r="A495" s="206" t="s">
        <v>84</v>
      </c>
      <c r="B495" s="206">
        <v>0</v>
      </c>
      <c r="C495" s="173">
        <v>0</v>
      </c>
      <c r="D495" s="199" t="str">
        <f t="shared" si="70"/>
        <v/>
      </c>
      <c r="E495" s="173">
        <v>9000</v>
      </c>
      <c r="F495" s="173">
        <v>6989</v>
      </c>
      <c r="G495" s="199">
        <f t="shared" si="71"/>
        <v>0.77655555555555555</v>
      </c>
      <c r="H495" s="199">
        <f t="shared" si="78"/>
        <v>-1</v>
      </c>
      <c r="I495" s="199">
        <f t="shared" si="78"/>
        <v>-1</v>
      </c>
      <c r="J495" s="199" t="str">
        <f t="shared" si="73"/>
        <v/>
      </c>
      <c r="K495" s="173">
        <v>26393</v>
      </c>
      <c r="L495" s="173">
        <v>22319</v>
      </c>
      <c r="M495" s="199">
        <f t="shared" si="74"/>
        <v>0.84564088962982609</v>
      </c>
      <c r="N495" s="173">
        <v>9000</v>
      </c>
      <c r="O495" s="173">
        <v>6989</v>
      </c>
      <c r="P495" s="199">
        <f t="shared" si="75"/>
        <v>0.77655555555555555</v>
      </c>
      <c r="Q495" s="199">
        <f t="shared" si="79"/>
        <v>1.9325555555555556</v>
      </c>
      <c r="R495" s="199">
        <f t="shared" si="79"/>
        <v>2.1934468450422093</v>
      </c>
      <c r="S495" s="199">
        <f t="shared" si="77"/>
        <v>6.9085334074270532E-2</v>
      </c>
    </row>
    <row r="496" spans="1:19" ht="14.25" thickBot="1" x14ac:dyDescent="0.3">
      <c r="A496" s="206" t="s">
        <v>103</v>
      </c>
      <c r="B496" s="206">
        <v>0</v>
      </c>
      <c r="C496" s="173">
        <v>0</v>
      </c>
      <c r="D496" s="199" t="str">
        <f t="shared" si="70"/>
        <v/>
      </c>
      <c r="E496" s="173">
        <v>144</v>
      </c>
      <c r="F496" s="173">
        <v>138</v>
      </c>
      <c r="G496" s="199">
        <f t="shared" si="71"/>
        <v>0.95833333333333337</v>
      </c>
      <c r="H496" s="199">
        <f t="shared" si="78"/>
        <v>-1</v>
      </c>
      <c r="I496" s="199">
        <f t="shared" si="78"/>
        <v>-1</v>
      </c>
      <c r="J496" s="199" t="str">
        <f t="shared" si="73"/>
        <v/>
      </c>
      <c r="K496" s="173">
        <v>0</v>
      </c>
      <c r="L496" s="173">
        <v>0</v>
      </c>
      <c r="M496" s="199" t="str">
        <f t="shared" si="74"/>
        <v/>
      </c>
      <c r="N496" s="173">
        <v>318</v>
      </c>
      <c r="O496" s="173">
        <v>309</v>
      </c>
      <c r="P496" s="199">
        <f t="shared" si="75"/>
        <v>0.97169811320754718</v>
      </c>
      <c r="Q496" s="199">
        <f t="shared" si="79"/>
        <v>-1</v>
      </c>
      <c r="R496" s="199">
        <f t="shared" si="79"/>
        <v>-1</v>
      </c>
      <c r="S496" s="199" t="str">
        <f t="shared" si="77"/>
        <v/>
      </c>
    </row>
    <row r="497" spans="1:19" ht="16.5" thickTop="1" thickBot="1" x14ac:dyDescent="0.3">
      <c r="A497" s="200" t="s">
        <v>615</v>
      </c>
      <c r="B497" s="280">
        <v>0</v>
      </c>
      <c r="C497" s="201">
        <v>0</v>
      </c>
      <c r="D497" s="202" t="str">
        <f t="shared" si="70"/>
        <v/>
      </c>
      <c r="E497" s="203">
        <v>19</v>
      </c>
      <c r="F497" s="201">
        <v>0</v>
      </c>
      <c r="G497" s="202">
        <f t="shared" si="71"/>
        <v>0</v>
      </c>
      <c r="H497" s="202">
        <f t="shared" si="78"/>
        <v>-1</v>
      </c>
      <c r="I497" s="202" t="str">
        <f t="shared" si="78"/>
        <v/>
      </c>
      <c r="J497" s="204" t="str">
        <f t="shared" si="73"/>
        <v/>
      </c>
      <c r="K497" s="205">
        <v>0</v>
      </c>
      <c r="L497" s="201">
        <v>0</v>
      </c>
      <c r="M497" s="202" t="str">
        <f t="shared" si="74"/>
        <v/>
      </c>
      <c r="N497" s="203">
        <v>76</v>
      </c>
      <c r="O497" s="201">
        <v>6</v>
      </c>
      <c r="P497" s="202">
        <f t="shared" si="75"/>
        <v>7.8947368421052627E-2</v>
      </c>
      <c r="Q497" s="202">
        <f t="shared" si="79"/>
        <v>-1</v>
      </c>
      <c r="R497" s="202">
        <f t="shared" si="79"/>
        <v>-1</v>
      </c>
      <c r="S497" s="204" t="str">
        <f t="shared" si="77"/>
        <v/>
      </c>
    </row>
    <row r="498" spans="1:19" ht="14.25" thickTop="1" x14ac:dyDescent="0.25">
      <c r="A498" s="206" t="s">
        <v>352</v>
      </c>
      <c r="B498" s="206">
        <v>0</v>
      </c>
      <c r="C498" s="173">
        <v>0</v>
      </c>
      <c r="D498" s="199" t="str">
        <f t="shared" si="70"/>
        <v/>
      </c>
      <c r="E498" s="173">
        <v>19</v>
      </c>
      <c r="F498" s="173">
        <v>0</v>
      </c>
      <c r="G498" s="199">
        <f t="shared" si="71"/>
        <v>0</v>
      </c>
      <c r="H498" s="199">
        <f t="shared" si="78"/>
        <v>-1</v>
      </c>
      <c r="I498" s="199" t="str">
        <f t="shared" si="78"/>
        <v/>
      </c>
      <c r="J498" s="199" t="str">
        <f t="shared" si="73"/>
        <v/>
      </c>
      <c r="K498" s="173">
        <v>0</v>
      </c>
      <c r="L498" s="173">
        <v>0</v>
      </c>
      <c r="M498" s="199" t="str">
        <f t="shared" si="74"/>
        <v/>
      </c>
      <c r="N498" s="173">
        <v>19</v>
      </c>
      <c r="O498" s="173">
        <v>0</v>
      </c>
      <c r="P498" s="199">
        <f t="shared" si="75"/>
        <v>0</v>
      </c>
      <c r="Q498" s="199">
        <f t="shared" si="79"/>
        <v>-1</v>
      </c>
      <c r="R498" s="199" t="str">
        <f t="shared" si="79"/>
        <v/>
      </c>
      <c r="S498" s="199" t="str">
        <f t="shared" si="77"/>
        <v/>
      </c>
    </row>
    <row r="499" spans="1:19" ht="14.25" thickBot="1" x14ac:dyDescent="0.3">
      <c r="A499" s="206" t="s">
        <v>353</v>
      </c>
      <c r="B499" s="206">
        <v>0</v>
      </c>
      <c r="C499" s="173">
        <v>0</v>
      </c>
      <c r="D499" s="199" t="str">
        <f t="shared" si="70"/>
        <v/>
      </c>
      <c r="E499" s="173">
        <v>0</v>
      </c>
      <c r="F499" s="173">
        <v>0</v>
      </c>
      <c r="G499" s="199" t="str">
        <f t="shared" si="71"/>
        <v/>
      </c>
      <c r="H499" s="199" t="str">
        <f t="shared" si="78"/>
        <v/>
      </c>
      <c r="I499" s="199" t="str">
        <f t="shared" si="78"/>
        <v/>
      </c>
      <c r="J499" s="199" t="str">
        <f t="shared" si="73"/>
        <v/>
      </c>
      <c r="K499" s="173">
        <v>0</v>
      </c>
      <c r="L499" s="173">
        <v>0</v>
      </c>
      <c r="M499" s="199" t="str">
        <f t="shared" si="74"/>
        <v/>
      </c>
      <c r="N499" s="173">
        <v>57</v>
      </c>
      <c r="O499" s="173">
        <v>6</v>
      </c>
      <c r="P499" s="199">
        <f t="shared" si="75"/>
        <v>0.10526315789473684</v>
      </c>
      <c r="Q499" s="199">
        <f t="shared" si="79"/>
        <v>-1</v>
      </c>
      <c r="R499" s="199">
        <f t="shared" si="79"/>
        <v>-1</v>
      </c>
      <c r="S499" s="199" t="str">
        <f t="shared" si="77"/>
        <v/>
      </c>
    </row>
    <row r="500" spans="1:19" ht="16.5" thickTop="1" thickBot="1" x14ac:dyDescent="0.3">
      <c r="A500" s="200" t="s">
        <v>481</v>
      </c>
      <c r="B500" s="280">
        <v>0</v>
      </c>
      <c r="C500" s="201">
        <v>0</v>
      </c>
      <c r="D500" s="202" t="str">
        <f t="shared" si="70"/>
        <v/>
      </c>
      <c r="E500" s="203">
        <v>0</v>
      </c>
      <c r="F500" s="201">
        <v>0</v>
      </c>
      <c r="G500" s="202" t="str">
        <f t="shared" si="71"/>
        <v/>
      </c>
      <c r="H500" s="202" t="str">
        <f t="shared" si="78"/>
        <v/>
      </c>
      <c r="I500" s="202" t="str">
        <f t="shared" si="78"/>
        <v/>
      </c>
      <c r="J500" s="204" t="str">
        <f t="shared" si="73"/>
        <v/>
      </c>
      <c r="K500" s="205">
        <v>288</v>
      </c>
      <c r="L500" s="201">
        <v>70</v>
      </c>
      <c r="M500" s="202">
        <f t="shared" si="74"/>
        <v>0.24305555555555555</v>
      </c>
      <c r="N500" s="203">
        <v>0</v>
      </c>
      <c r="O500" s="201">
        <v>0</v>
      </c>
      <c r="P500" s="202" t="str">
        <f t="shared" si="75"/>
        <v/>
      </c>
      <c r="Q500" s="202" t="str">
        <f t="shared" si="79"/>
        <v/>
      </c>
      <c r="R500" s="202" t="str">
        <f t="shared" si="79"/>
        <v/>
      </c>
      <c r="S500" s="204" t="str">
        <f t="shared" si="77"/>
        <v/>
      </c>
    </row>
    <row r="501" spans="1:19" ht="15" thickTop="1" thickBot="1" x14ac:dyDescent="0.3">
      <c r="A501" s="206" t="s">
        <v>350</v>
      </c>
      <c r="B501" s="206">
        <v>0</v>
      </c>
      <c r="C501" s="173">
        <v>0</v>
      </c>
      <c r="D501" s="199" t="str">
        <f t="shared" si="70"/>
        <v/>
      </c>
      <c r="E501" s="173">
        <v>0</v>
      </c>
      <c r="F501" s="173">
        <v>0</v>
      </c>
      <c r="G501" s="199" t="str">
        <f t="shared" si="71"/>
        <v/>
      </c>
      <c r="H501" s="199" t="str">
        <f t="shared" si="78"/>
        <v/>
      </c>
      <c r="I501" s="199" t="str">
        <f t="shared" si="78"/>
        <v/>
      </c>
      <c r="J501" s="199" t="str">
        <f t="shared" si="73"/>
        <v/>
      </c>
      <c r="K501" s="173">
        <v>288</v>
      </c>
      <c r="L501" s="173">
        <v>70</v>
      </c>
      <c r="M501" s="199">
        <f t="shared" si="74"/>
        <v>0.24305555555555555</v>
      </c>
      <c r="N501" s="173">
        <v>0</v>
      </c>
      <c r="O501" s="173">
        <v>0</v>
      </c>
      <c r="P501" s="199" t="str">
        <f t="shared" si="75"/>
        <v/>
      </c>
      <c r="Q501" s="199" t="str">
        <f t="shared" si="79"/>
        <v/>
      </c>
      <c r="R501" s="199" t="str">
        <f t="shared" si="79"/>
        <v/>
      </c>
      <c r="S501" s="199" t="str">
        <f t="shared" si="77"/>
        <v/>
      </c>
    </row>
    <row r="502" spans="1:19" ht="16.5" thickTop="1" thickBot="1" x14ac:dyDescent="0.3">
      <c r="A502" s="200" t="s">
        <v>510</v>
      </c>
      <c r="B502" s="280">
        <v>0</v>
      </c>
      <c r="C502" s="201">
        <v>0</v>
      </c>
      <c r="D502" s="202" t="str">
        <f t="shared" si="70"/>
        <v/>
      </c>
      <c r="E502" s="203">
        <v>0</v>
      </c>
      <c r="F502" s="201">
        <v>0</v>
      </c>
      <c r="G502" s="202" t="str">
        <f t="shared" si="71"/>
        <v/>
      </c>
      <c r="H502" s="202" t="str">
        <f t="shared" si="78"/>
        <v/>
      </c>
      <c r="I502" s="202" t="str">
        <f t="shared" si="78"/>
        <v/>
      </c>
      <c r="J502" s="204" t="str">
        <f t="shared" si="73"/>
        <v/>
      </c>
      <c r="K502" s="205">
        <v>0</v>
      </c>
      <c r="L502" s="201">
        <v>0</v>
      </c>
      <c r="M502" s="202" t="str">
        <f t="shared" si="74"/>
        <v/>
      </c>
      <c r="N502" s="203">
        <v>19</v>
      </c>
      <c r="O502" s="201">
        <v>3</v>
      </c>
      <c r="P502" s="202">
        <f t="shared" si="75"/>
        <v>0.15789473684210525</v>
      </c>
      <c r="Q502" s="202">
        <f t="shared" si="79"/>
        <v>-1</v>
      </c>
      <c r="R502" s="202">
        <f t="shared" si="79"/>
        <v>-1</v>
      </c>
      <c r="S502" s="204" t="str">
        <f t="shared" si="77"/>
        <v/>
      </c>
    </row>
    <row r="503" spans="1:19" ht="15" thickTop="1" thickBot="1" x14ac:dyDescent="0.3">
      <c r="A503" s="206" t="s">
        <v>352</v>
      </c>
      <c r="B503" s="206">
        <v>0</v>
      </c>
      <c r="C503" s="173">
        <v>0</v>
      </c>
      <c r="D503" s="199" t="str">
        <f t="shared" si="70"/>
        <v/>
      </c>
      <c r="E503" s="173">
        <v>0</v>
      </c>
      <c r="F503" s="173">
        <v>0</v>
      </c>
      <c r="G503" s="199" t="str">
        <f t="shared" si="71"/>
        <v/>
      </c>
      <c r="H503" s="199" t="str">
        <f t="shared" si="78"/>
        <v/>
      </c>
      <c r="I503" s="199" t="str">
        <f t="shared" si="78"/>
        <v/>
      </c>
      <c r="J503" s="199" t="str">
        <f t="shared" si="73"/>
        <v/>
      </c>
      <c r="K503" s="173">
        <v>0</v>
      </c>
      <c r="L503" s="173">
        <v>0</v>
      </c>
      <c r="M503" s="199" t="str">
        <f t="shared" si="74"/>
        <v/>
      </c>
      <c r="N503" s="173">
        <v>19</v>
      </c>
      <c r="O503" s="173">
        <v>3</v>
      </c>
      <c r="P503" s="199">
        <f t="shared" si="75"/>
        <v>0.15789473684210525</v>
      </c>
      <c r="Q503" s="199">
        <f t="shared" si="79"/>
        <v>-1</v>
      </c>
      <c r="R503" s="199">
        <f t="shared" si="79"/>
        <v>-1</v>
      </c>
      <c r="S503" s="199" t="str">
        <f t="shared" si="77"/>
        <v/>
      </c>
    </row>
    <row r="504" spans="1:19" ht="16.5" thickTop="1" thickBot="1" x14ac:dyDescent="0.3">
      <c r="A504" s="200" t="s">
        <v>409</v>
      </c>
      <c r="B504" s="280">
        <v>0</v>
      </c>
      <c r="C504" s="201">
        <v>0</v>
      </c>
      <c r="D504" s="202" t="str">
        <f t="shared" si="70"/>
        <v/>
      </c>
      <c r="E504" s="203">
        <v>0</v>
      </c>
      <c r="F504" s="201">
        <v>0</v>
      </c>
      <c r="G504" s="202" t="str">
        <f t="shared" si="71"/>
        <v/>
      </c>
      <c r="H504" s="202" t="str">
        <f t="shared" si="78"/>
        <v/>
      </c>
      <c r="I504" s="202" t="str">
        <f t="shared" si="78"/>
        <v/>
      </c>
      <c r="J504" s="204" t="str">
        <f t="shared" si="73"/>
        <v/>
      </c>
      <c r="K504" s="205">
        <v>0</v>
      </c>
      <c r="L504" s="201">
        <v>0</v>
      </c>
      <c r="M504" s="202" t="str">
        <f t="shared" si="74"/>
        <v/>
      </c>
      <c r="N504" s="203">
        <v>152</v>
      </c>
      <c r="O504" s="201">
        <v>47</v>
      </c>
      <c r="P504" s="202">
        <f t="shared" si="75"/>
        <v>0.30921052631578949</v>
      </c>
      <c r="Q504" s="202">
        <f t="shared" si="79"/>
        <v>-1</v>
      </c>
      <c r="R504" s="202">
        <f t="shared" si="79"/>
        <v>-1</v>
      </c>
      <c r="S504" s="204" t="str">
        <f t="shared" si="77"/>
        <v/>
      </c>
    </row>
    <row r="505" spans="1:19" ht="14.25" thickTop="1" x14ac:dyDescent="0.25">
      <c r="A505" s="206" t="s">
        <v>352</v>
      </c>
      <c r="B505" s="206">
        <v>0</v>
      </c>
      <c r="C505" s="173">
        <v>0</v>
      </c>
      <c r="D505" s="199" t="str">
        <f t="shared" si="70"/>
        <v/>
      </c>
      <c r="E505" s="173">
        <v>0</v>
      </c>
      <c r="F505" s="173">
        <v>0</v>
      </c>
      <c r="G505" s="199" t="str">
        <f t="shared" si="71"/>
        <v/>
      </c>
      <c r="H505" s="199" t="str">
        <f t="shared" si="78"/>
        <v/>
      </c>
      <c r="I505" s="199" t="str">
        <f t="shared" si="78"/>
        <v/>
      </c>
      <c r="J505" s="199" t="str">
        <f t="shared" si="73"/>
        <v/>
      </c>
      <c r="K505" s="173">
        <v>0</v>
      </c>
      <c r="L505" s="173">
        <v>0</v>
      </c>
      <c r="M505" s="199" t="str">
        <f t="shared" si="74"/>
        <v/>
      </c>
      <c r="N505" s="173">
        <v>19</v>
      </c>
      <c r="O505" s="173">
        <v>9</v>
      </c>
      <c r="P505" s="199">
        <f t="shared" si="75"/>
        <v>0.47368421052631576</v>
      </c>
      <c r="Q505" s="199">
        <f t="shared" si="79"/>
        <v>-1</v>
      </c>
      <c r="R505" s="199">
        <f t="shared" si="79"/>
        <v>-1</v>
      </c>
      <c r="S505" s="199" t="str">
        <f t="shared" si="77"/>
        <v/>
      </c>
    </row>
    <row r="506" spans="1:19" ht="14.25" thickBot="1" x14ac:dyDescent="0.3">
      <c r="A506" s="206" t="s">
        <v>353</v>
      </c>
      <c r="B506" s="206">
        <v>0</v>
      </c>
      <c r="C506" s="173">
        <v>0</v>
      </c>
      <c r="D506" s="199" t="str">
        <f t="shared" si="70"/>
        <v/>
      </c>
      <c r="E506" s="173">
        <v>0</v>
      </c>
      <c r="F506" s="173">
        <v>0</v>
      </c>
      <c r="G506" s="199" t="str">
        <f t="shared" si="71"/>
        <v/>
      </c>
      <c r="H506" s="199" t="str">
        <f t="shared" si="78"/>
        <v/>
      </c>
      <c r="I506" s="199" t="str">
        <f t="shared" si="78"/>
        <v/>
      </c>
      <c r="J506" s="199" t="str">
        <f t="shared" si="73"/>
        <v/>
      </c>
      <c r="K506" s="173">
        <v>0</v>
      </c>
      <c r="L506" s="173">
        <v>0</v>
      </c>
      <c r="M506" s="199" t="str">
        <f t="shared" si="74"/>
        <v/>
      </c>
      <c r="N506" s="173">
        <v>133</v>
      </c>
      <c r="O506" s="173">
        <v>38</v>
      </c>
      <c r="P506" s="199">
        <f t="shared" si="75"/>
        <v>0.2857142857142857</v>
      </c>
      <c r="Q506" s="199">
        <f t="shared" si="79"/>
        <v>-1</v>
      </c>
      <c r="R506" s="199">
        <f t="shared" si="79"/>
        <v>-1</v>
      </c>
      <c r="S506" s="199" t="str">
        <f t="shared" si="77"/>
        <v/>
      </c>
    </row>
    <row r="507" spans="1:19" ht="16.5" thickTop="1" thickBot="1" x14ac:dyDescent="0.3">
      <c r="A507" s="200" t="s">
        <v>489</v>
      </c>
      <c r="B507" s="280">
        <v>0</v>
      </c>
      <c r="C507" s="201">
        <v>0</v>
      </c>
      <c r="D507" s="202" t="str">
        <f t="shared" si="70"/>
        <v/>
      </c>
      <c r="E507" s="203">
        <v>0</v>
      </c>
      <c r="F507" s="201">
        <v>0</v>
      </c>
      <c r="G507" s="202" t="str">
        <f t="shared" si="71"/>
        <v/>
      </c>
      <c r="H507" s="202" t="str">
        <f t="shared" si="78"/>
        <v/>
      </c>
      <c r="I507" s="202" t="str">
        <f t="shared" si="78"/>
        <v/>
      </c>
      <c r="J507" s="204" t="str">
        <f t="shared" si="73"/>
        <v/>
      </c>
      <c r="K507" s="205">
        <v>0</v>
      </c>
      <c r="L507" s="201">
        <v>0</v>
      </c>
      <c r="M507" s="202" t="str">
        <f t="shared" si="74"/>
        <v/>
      </c>
      <c r="N507" s="203">
        <v>634</v>
      </c>
      <c r="O507" s="201">
        <v>388</v>
      </c>
      <c r="P507" s="202">
        <f t="shared" si="75"/>
        <v>0.61198738170347</v>
      </c>
      <c r="Q507" s="202">
        <f t="shared" si="79"/>
        <v>-1</v>
      </c>
      <c r="R507" s="202">
        <f t="shared" si="79"/>
        <v>-1</v>
      </c>
      <c r="S507" s="204" t="str">
        <f t="shared" si="77"/>
        <v/>
      </c>
    </row>
    <row r="508" spans="1:19" ht="15" thickTop="1" thickBot="1" x14ac:dyDescent="0.3">
      <c r="A508" s="206" t="s">
        <v>351</v>
      </c>
      <c r="B508" s="206">
        <v>0</v>
      </c>
      <c r="C508" s="173">
        <v>0</v>
      </c>
      <c r="D508" s="199" t="str">
        <f t="shared" si="70"/>
        <v/>
      </c>
      <c r="E508" s="173">
        <v>0</v>
      </c>
      <c r="F508" s="173">
        <v>0</v>
      </c>
      <c r="G508" s="199" t="str">
        <f t="shared" si="71"/>
        <v/>
      </c>
      <c r="H508" s="199" t="str">
        <f t="shared" si="78"/>
        <v/>
      </c>
      <c r="I508" s="199" t="str">
        <f t="shared" si="78"/>
        <v/>
      </c>
      <c r="J508" s="199" t="str">
        <f t="shared" si="73"/>
        <v/>
      </c>
      <c r="K508" s="173">
        <v>0</v>
      </c>
      <c r="L508" s="173">
        <v>0</v>
      </c>
      <c r="M508" s="199" t="str">
        <f t="shared" si="74"/>
        <v/>
      </c>
      <c r="N508" s="173">
        <v>634</v>
      </c>
      <c r="O508" s="173">
        <v>388</v>
      </c>
      <c r="P508" s="199">
        <f t="shared" si="75"/>
        <v>0.61198738170347</v>
      </c>
      <c r="Q508" s="199">
        <f t="shared" si="79"/>
        <v>-1</v>
      </c>
      <c r="R508" s="199">
        <f t="shared" si="79"/>
        <v>-1</v>
      </c>
      <c r="S508" s="199" t="str">
        <f t="shared" si="77"/>
        <v/>
      </c>
    </row>
    <row r="509" spans="1:19" ht="16.5" thickTop="1" thickBot="1" x14ac:dyDescent="0.3">
      <c r="A509" s="200" t="s">
        <v>473</v>
      </c>
      <c r="B509" s="280">
        <v>0</v>
      </c>
      <c r="C509" s="201">
        <v>0</v>
      </c>
      <c r="D509" s="202" t="str">
        <f t="shared" si="70"/>
        <v/>
      </c>
      <c r="E509" s="203">
        <v>0</v>
      </c>
      <c r="F509" s="201">
        <v>0</v>
      </c>
      <c r="G509" s="202" t="str">
        <f t="shared" si="71"/>
        <v/>
      </c>
      <c r="H509" s="202" t="str">
        <f t="shared" si="78"/>
        <v/>
      </c>
      <c r="I509" s="202" t="str">
        <f t="shared" si="78"/>
        <v/>
      </c>
      <c r="J509" s="204" t="str">
        <f t="shared" si="73"/>
        <v/>
      </c>
      <c r="K509" s="205">
        <v>38</v>
      </c>
      <c r="L509" s="201">
        <v>11</v>
      </c>
      <c r="M509" s="202">
        <f t="shared" si="74"/>
        <v>0.28947368421052633</v>
      </c>
      <c r="N509" s="203">
        <v>0</v>
      </c>
      <c r="O509" s="201">
        <v>0</v>
      </c>
      <c r="P509" s="202" t="str">
        <f t="shared" si="75"/>
        <v/>
      </c>
      <c r="Q509" s="202" t="str">
        <f t="shared" si="79"/>
        <v/>
      </c>
      <c r="R509" s="202" t="str">
        <f t="shared" si="79"/>
        <v/>
      </c>
      <c r="S509" s="204" t="str">
        <f t="shared" si="77"/>
        <v/>
      </c>
    </row>
    <row r="510" spans="1:19" ht="15" thickTop="1" thickBot="1" x14ac:dyDescent="0.3">
      <c r="A510" s="206" t="s">
        <v>352</v>
      </c>
      <c r="B510" s="206">
        <v>0</v>
      </c>
      <c r="C510" s="173">
        <v>0</v>
      </c>
      <c r="D510" s="199" t="str">
        <f t="shared" si="70"/>
        <v/>
      </c>
      <c r="E510" s="173">
        <v>0</v>
      </c>
      <c r="F510" s="173">
        <v>0</v>
      </c>
      <c r="G510" s="199" t="str">
        <f t="shared" si="71"/>
        <v/>
      </c>
      <c r="H510" s="199" t="str">
        <f t="shared" si="78"/>
        <v/>
      </c>
      <c r="I510" s="199" t="str">
        <f t="shared" si="78"/>
        <v/>
      </c>
      <c r="J510" s="199" t="str">
        <f t="shared" si="73"/>
        <v/>
      </c>
      <c r="K510" s="173">
        <v>38</v>
      </c>
      <c r="L510" s="173">
        <v>11</v>
      </c>
      <c r="M510" s="199">
        <f t="shared" si="74"/>
        <v>0.28947368421052633</v>
      </c>
      <c r="N510" s="173">
        <v>0</v>
      </c>
      <c r="O510" s="173">
        <v>0</v>
      </c>
      <c r="P510" s="199" t="str">
        <f t="shared" si="75"/>
        <v/>
      </c>
      <c r="Q510" s="199" t="str">
        <f t="shared" si="79"/>
        <v/>
      </c>
      <c r="R510" s="199" t="str">
        <f t="shared" si="79"/>
        <v/>
      </c>
      <c r="S510" s="199" t="str">
        <f t="shared" si="77"/>
        <v/>
      </c>
    </row>
    <row r="511" spans="1:19" ht="16.5" thickTop="1" thickBot="1" x14ac:dyDescent="0.3">
      <c r="A511" s="200" t="s">
        <v>491</v>
      </c>
      <c r="B511" s="280">
        <v>0</v>
      </c>
      <c r="C511" s="201">
        <v>0</v>
      </c>
      <c r="D511" s="202" t="str">
        <f t="shared" si="70"/>
        <v/>
      </c>
      <c r="E511" s="203">
        <v>0</v>
      </c>
      <c r="F511" s="201">
        <v>0</v>
      </c>
      <c r="G511" s="202" t="str">
        <f t="shared" si="71"/>
        <v/>
      </c>
      <c r="H511" s="202" t="str">
        <f t="shared" si="78"/>
        <v/>
      </c>
      <c r="I511" s="202" t="str">
        <f t="shared" si="78"/>
        <v/>
      </c>
      <c r="J511" s="204" t="str">
        <f t="shared" si="73"/>
        <v/>
      </c>
      <c r="K511" s="205">
        <v>19</v>
      </c>
      <c r="L511" s="201">
        <v>2</v>
      </c>
      <c r="M511" s="202">
        <f t="shared" si="74"/>
        <v>0.10526315789473684</v>
      </c>
      <c r="N511" s="203">
        <v>19</v>
      </c>
      <c r="O511" s="201">
        <v>18</v>
      </c>
      <c r="P511" s="202">
        <f t="shared" si="75"/>
        <v>0.94736842105263153</v>
      </c>
      <c r="Q511" s="202">
        <f t="shared" si="79"/>
        <v>0</v>
      </c>
      <c r="R511" s="202">
        <f t="shared" si="79"/>
        <v>-0.88888888888888884</v>
      </c>
      <c r="S511" s="204">
        <f t="shared" si="77"/>
        <v>-0.84210526315789469</v>
      </c>
    </row>
    <row r="512" spans="1:19" ht="14.25" thickTop="1" x14ac:dyDescent="0.25">
      <c r="A512" s="206" t="s">
        <v>352</v>
      </c>
      <c r="B512" s="206">
        <v>0</v>
      </c>
      <c r="C512" s="173">
        <v>0</v>
      </c>
      <c r="D512" s="199" t="str">
        <f t="shared" si="70"/>
        <v/>
      </c>
      <c r="E512" s="173">
        <v>0</v>
      </c>
      <c r="F512" s="173">
        <v>0</v>
      </c>
      <c r="G512" s="199" t="str">
        <f t="shared" si="71"/>
        <v/>
      </c>
      <c r="H512" s="199" t="str">
        <f t="shared" si="78"/>
        <v/>
      </c>
      <c r="I512" s="199" t="str">
        <f t="shared" si="78"/>
        <v/>
      </c>
      <c r="J512" s="199" t="str">
        <f t="shared" si="73"/>
        <v/>
      </c>
      <c r="K512" s="173">
        <v>19</v>
      </c>
      <c r="L512" s="173">
        <v>2</v>
      </c>
      <c r="M512" s="199">
        <f t="shared" si="74"/>
        <v>0.10526315789473684</v>
      </c>
      <c r="N512" s="173">
        <v>0</v>
      </c>
      <c r="O512" s="173">
        <v>0</v>
      </c>
      <c r="P512" s="199" t="str">
        <f t="shared" si="75"/>
        <v/>
      </c>
      <c r="Q512" s="199" t="str">
        <f t="shared" si="79"/>
        <v/>
      </c>
      <c r="R512" s="199" t="str">
        <f t="shared" si="79"/>
        <v/>
      </c>
      <c r="S512" s="199" t="str">
        <f t="shared" si="77"/>
        <v/>
      </c>
    </row>
    <row r="513" spans="1:19" ht="14.25" thickBot="1" x14ac:dyDescent="0.3">
      <c r="A513" s="206" t="s">
        <v>353</v>
      </c>
      <c r="B513" s="206">
        <v>0</v>
      </c>
      <c r="C513" s="173">
        <v>0</v>
      </c>
      <c r="D513" s="199" t="str">
        <f t="shared" si="70"/>
        <v/>
      </c>
      <c r="E513" s="173">
        <v>0</v>
      </c>
      <c r="F513" s="173">
        <v>0</v>
      </c>
      <c r="G513" s="199" t="str">
        <f t="shared" si="71"/>
        <v/>
      </c>
      <c r="H513" s="199" t="str">
        <f t="shared" si="78"/>
        <v/>
      </c>
      <c r="I513" s="199" t="str">
        <f t="shared" si="78"/>
        <v/>
      </c>
      <c r="J513" s="199" t="str">
        <f t="shared" si="73"/>
        <v/>
      </c>
      <c r="K513" s="173">
        <v>0</v>
      </c>
      <c r="L513" s="173">
        <v>0</v>
      </c>
      <c r="M513" s="199" t="str">
        <f t="shared" si="74"/>
        <v/>
      </c>
      <c r="N513" s="173">
        <v>19</v>
      </c>
      <c r="O513" s="173">
        <v>18</v>
      </c>
      <c r="P513" s="199">
        <f t="shared" si="75"/>
        <v>0.94736842105263153</v>
      </c>
      <c r="Q513" s="199">
        <f t="shared" si="79"/>
        <v>-1</v>
      </c>
      <c r="R513" s="199">
        <f t="shared" si="79"/>
        <v>-1</v>
      </c>
      <c r="S513" s="199" t="str">
        <f t="shared" si="77"/>
        <v/>
      </c>
    </row>
    <row r="514" spans="1:19" ht="16.5" thickTop="1" thickBot="1" x14ac:dyDescent="0.3">
      <c r="A514" s="200" t="s">
        <v>484</v>
      </c>
      <c r="B514" s="280">
        <v>0</v>
      </c>
      <c r="C514" s="201">
        <v>0</v>
      </c>
      <c r="D514" s="202" t="str">
        <f t="shared" si="70"/>
        <v/>
      </c>
      <c r="E514" s="203">
        <v>0</v>
      </c>
      <c r="F514" s="201">
        <v>0</v>
      </c>
      <c r="G514" s="202" t="str">
        <f t="shared" si="71"/>
        <v/>
      </c>
      <c r="H514" s="202" t="str">
        <f t="shared" si="78"/>
        <v/>
      </c>
      <c r="I514" s="202" t="str">
        <f t="shared" si="78"/>
        <v/>
      </c>
      <c r="J514" s="204" t="str">
        <f t="shared" si="73"/>
        <v/>
      </c>
      <c r="K514" s="205">
        <v>0</v>
      </c>
      <c r="L514" s="201">
        <v>0</v>
      </c>
      <c r="M514" s="202" t="str">
        <f t="shared" si="74"/>
        <v/>
      </c>
      <c r="N514" s="203">
        <v>19</v>
      </c>
      <c r="O514" s="201">
        <v>13</v>
      </c>
      <c r="P514" s="202">
        <f t="shared" si="75"/>
        <v>0.68421052631578949</v>
      </c>
      <c r="Q514" s="202">
        <f t="shared" si="79"/>
        <v>-1</v>
      </c>
      <c r="R514" s="202">
        <f t="shared" si="79"/>
        <v>-1</v>
      </c>
      <c r="S514" s="204" t="str">
        <f t="shared" si="77"/>
        <v/>
      </c>
    </row>
    <row r="515" spans="1:19" ht="15" thickTop="1" thickBot="1" x14ac:dyDescent="0.3">
      <c r="A515" s="206" t="s">
        <v>354</v>
      </c>
      <c r="B515" s="206">
        <v>0</v>
      </c>
      <c r="C515" s="173">
        <v>0</v>
      </c>
      <c r="D515" s="199" t="str">
        <f t="shared" si="70"/>
        <v/>
      </c>
      <c r="E515" s="173">
        <v>0</v>
      </c>
      <c r="F515" s="173">
        <v>0</v>
      </c>
      <c r="G515" s="199" t="str">
        <f t="shared" si="71"/>
        <v/>
      </c>
      <c r="H515" s="199" t="str">
        <f t="shared" si="78"/>
        <v/>
      </c>
      <c r="I515" s="199" t="str">
        <f t="shared" si="78"/>
        <v/>
      </c>
      <c r="J515" s="199" t="str">
        <f t="shared" si="73"/>
        <v/>
      </c>
      <c r="K515" s="173">
        <v>0</v>
      </c>
      <c r="L515" s="173">
        <v>0</v>
      </c>
      <c r="M515" s="199" t="str">
        <f t="shared" si="74"/>
        <v/>
      </c>
      <c r="N515" s="173">
        <v>19</v>
      </c>
      <c r="O515" s="173">
        <v>13</v>
      </c>
      <c r="P515" s="199">
        <f t="shared" si="75"/>
        <v>0.68421052631578949</v>
      </c>
      <c r="Q515" s="199">
        <f t="shared" si="79"/>
        <v>-1</v>
      </c>
      <c r="R515" s="199">
        <f t="shared" si="79"/>
        <v>-1</v>
      </c>
      <c r="S515" s="199" t="str">
        <f t="shared" si="77"/>
        <v/>
      </c>
    </row>
    <row r="516" spans="1:19" ht="16.5" thickTop="1" thickBot="1" x14ac:dyDescent="0.3">
      <c r="A516" s="200" t="s">
        <v>341</v>
      </c>
      <c r="B516" s="280">
        <v>0</v>
      </c>
      <c r="C516" s="201">
        <v>0</v>
      </c>
      <c r="D516" s="202" t="str">
        <f t="shared" si="70"/>
        <v/>
      </c>
      <c r="E516" s="203">
        <v>38</v>
      </c>
      <c r="F516" s="201">
        <v>24</v>
      </c>
      <c r="G516" s="202">
        <f t="shared" si="71"/>
        <v>0.63157894736842102</v>
      </c>
      <c r="H516" s="202">
        <f t="shared" si="78"/>
        <v>-1</v>
      </c>
      <c r="I516" s="202">
        <f t="shared" si="78"/>
        <v>-1</v>
      </c>
      <c r="J516" s="204" t="str">
        <f t="shared" si="73"/>
        <v/>
      </c>
      <c r="K516" s="205">
        <v>133</v>
      </c>
      <c r="L516" s="201">
        <v>70</v>
      </c>
      <c r="M516" s="202">
        <f t="shared" si="74"/>
        <v>0.52631578947368418</v>
      </c>
      <c r="N516" s="203">
        <v>437</v>
      </c>
      <c r="O516" s="201">
        <v>253</v>
      </c>
      <c r="P516" s="202">
        <f t="shared" si="75"/>
        <v>0.57894736842105265</v>
      </c>
      <c r="Q516" s="202">
        <f t="shared" si="79"/>
        <v>-0.69565217391304346</v>
      </c>
      <c r="R516" s="202">
        <f t="shared" si="79"/>
        <v>-0.72332015810276684</v>
      </c>
      <c r="S516" s="204">
        <f t="shared" si="77"/>
        <v>-5.2631578947368474E-2</v>
      </c>
    </row>
    <row r="517" spans="1:19" ht="14.25" thickTop="1" x14ac:dyDescent="0.25">
      <c r="A517" s="206" t="s">
        <v>352</v>
      </c>
      <c r="B517" s="206">
        <v>0</v>
      </c>
      <c r="C517" s="173">
        <v>0</v>
      </c>
      <c r="D517" s="199" t="str">
        <f t="shared" si="70"/>
        <v/>
      </c>
      <c r="E517" s="173">
        <v>38</v>
      </c>
      <c r="F517" s="173">
        <v>24</v>
      </c>
      <c r="G517" s="199">
        <f t="shared" si="71"/>
        <v>0.63157894736842102</v>
      </c>
      <c r="H517" s="199">
        <f t="shared" si="78"/>
        <v>-1</v>
      </c>
      <c r="I517" s="199">
        <f t="shared" si="78"/>
        <v>-1</v>
      </c>
      <c r="J517" s="199" t="str">
        <f t="shared" si="73"/>
        <v/>
      </c>
      <c r="K517" s="173">
        <v>114</v>
      </c>
      <c r="L517" s="173">
        <v>52</v>
      </c>
      <c r="M517" s="199">
        <f t="shared" si="74"/>
        <v>0.45614035087719296</v>
      </c>
      <c r="N517" s="173">
        <v>285</v>
      </c>
      <c r="O517" s="173">
        <v>178</v>
      </c>
      <c r="P517" s="199">
        <f t="shared" si="75"/>
        <v>0.62456140350877198</v>
      </c>
      <c r="Q517" s="199">
        <f t="shared" si="79"/>
        <v>-0.6</v>
      </c>
      <c r="R517" s="199">
        <f t="shared" si="79"/>
        <v>-0.7078651685393258</v>
      </c>
      <c r="S517" s="199">
        <f t="shared" si="77"/>
        <v>-0.16842105263157903</v>
      </c>
    </row>
    <row r="518" spans="1:19" ht="14.25" thickBot="1" x14ac:dyDescent="0.3">
      <c r="A518" s="206" t="s">
        <v>353</v>
      </c>
      <c r="B518" s="206">
        <v>0</v>
      </c>
      <c r="C518" s="173">
        <v>0</v>
      </c>
      <c r="D518" s="199" t="str">
        <f t="shared" si="70"/>
        <v/>
      </c>
      <c r="E518" s="173">
        <v>0</v>
      </c>
      <c r="F518" s="173">
        <v>0</v>
      </c>
      <c r="G518" s="199" t="str">
        <f t="shared" si="71"/>
        <v/>
      </c>
      <c r="H518" s="199" t="str">
        <f t="shared" si="78"/>
        <v/>
      </c>
      <c r="I518" s="199" t="str">
        <f t="shared" si="78"/>
        <v/>
      </c>
      <c r="J518" s="199" t="str">
        <f t="shared" si="73"/>
        <v/>
      </c>
      <c r="K518" s="173">
        <v>19</v>
      </c>
      <c r="L518" s="173">
        <v>18</v>
      </c>
      <c r="M518" s="199">
        <f t="shared" si="74"/>
        <v>0.94736842105263153</v>
      </c>
      <c r="N518" s="173">
        <v>152</v>
      </c>
      <c r="O518" s="173">
        <v>75</v>
      </c>
      <c r="P518" s="199">
        <f t="shared" si="75"/>
        <v>0.49342105263157893</v>
      </c>
      <c r="Q518" s="199">
        <f t="shared" si="79"/>
        <v>-0.875</v>
      </c>
      <c r="R518" s="199">
        <f t="shared" si="79"/>
        <v>-0.76</v>
      </c>
      <c r="S518" s="199">
        <f t="shared" si="77"/>
        <v>0.4539473684210526</v>
      </c>
    </row>
    <row r="519" spans="1:19" ht="16.5" thickTop="1" thickBot="1" x14ac:dyDescent="0.3">
      <c r="A519" s="200" t="s">
        <v>526</v>
      </c>
      <c r="B519" s="280">
        <v>0</v>
      </c>
      <c r="C519" s="201">
        <v>0</v>
      </c>
      <c r="D519" s="202" t="str">
        <f t="shared" si="70"/>
        <v/>
      </c>
      <c r="E519" s="203">
        <v>0</v>
      </c>
      <c r="F519" s="201">
        <v>0</v>
      </c>
      <c r="G519" s="202" t="str">
        <f t="shared" si="71"/>
        <v/>
      </c>
      <c r="H519" s="202" t="str">
        <f t="shared" si="78"/>
        <v/>
      </c>
      <c r="I519" s="202" t="str">
        <f t="shared" si="78"/>
        <v/>
      </c>
      <c r="J519" s="204" t="str">
        <f t="shared" si="73"/>
        <v/>
      </c>
      <c r="K519" s="205">
        <v>19</v>
      </c>
      <c r="L519" s="201">
        <v>13</v>
      </c>
      <c r="M519" s="202">
        <f t="shared" si="74"/>
        <v>0.68421052631578949</v>
      </c>
      <c r="N519" s="203">
        <v>0</v>
      </c>
      <c r="O519" s="201">
        <v>0</v>
      </c>
      <c r="P519" s="202" t="str">
        <f t="shared" si="75"/>
        <v/>
      </c>
      <c r="Q519" s="202" t="str">
        <f t="shared" si="79"/>
        <v/>
      </c>
      <c r="R519" s="202" t="str">
        <f t="shared" si="79"/>
        <v/>
      </c>
      <c r="S519" s="204" t="str">
        <f t="shared" si="77"/>
        <v/>
      </c>
    </row>
    <row r="520" spans="1:19" ht="15" thickTop="1" thickBot="1" x14ac:dyDescent="0.3">
      <c r="A520" s="206" t="s">
        <v>352</v>
      </c>
      <c r="B520" s="206">
        <v>0</v>
      </c>
      <c r="C520" s="173">
        <v>0</v>
      </c>
      <c r="D520" s="199" t="str">
        <f t="shared" si="70"/>
        <v/>
      </c>
      <c r="E520" s="173">
        <v>0</v>
      </c>
      <c r="F520" s="173">
        <v>0</v>
      </c>
      <c r="G520" s="199" t="str">
        <f t="shared" si="71"/>
        <v/>
      </c>
      <c r="H520" s="199" t="str">
        <f t="shared" si="78"/>
        <v/>
      </c>
      <c r="I520" s="199" t="str">
        <f t="shared" si="78"/>
        <v/>
      </c>
      <c r="J520" s="199" t="str">
        <f t="shared" si="73"/>
        <v/>
      </c>
      <c r="K520" s="173">
        <v>19</v>
      </c>
      <c r="L520" s="173">
        <v>13</v>
      </c>
      <c r="M520" s="199">
        <f t="shared" si="74"/>
        <v>0.68421052631578949</v>
      </c>
      <c r="N520" s="173">
        <v>0</v>
      </c>
      <c r="O520" s="173">
        <v>0</v>
      </c>
      <c r="P520" s="199" t="str">
        <f t="shared" si="75"/>
        <v/>
      </c>
      <c r="Q520" s="199" t="str">
        <f t="shared" si="79"/>
        <v/>
      </c>
      <c r="R520" s="199" t="str">
        <f t="shared" si="79"/>
        <v/>
      </c>
      <c r="S520" s="199" t="str">
        <f t="shared" si="77"/>
        <v/>
      </c>
    </row>
    <row r="521" spans="1:19" ht="16.5" thickTop="1" thickBot="1" x14ac:dyDescent="0.3">
      <c r="A521" s="200" t="s">
        <v>388</v>
      </c>
      <c r="B521" s="280">
        <v>0</v>
      </c>
      <c r="C521" s="201">
        <v>0</v>
      </c>
      <c r="D521" s="202" t="str">
        <f t="shared" ref="D521:D584" si="80">IFERROR(C521/B521,"")</f>
        <v/>
      </c>
      <c r="E521" s="203">
        <v>38</v>
      </c>
      <c r="F521" s="201">
        <v>2</v>
      </c>
      <c r="G521" s="202">
        <f t="shared" ref="G521:G584" si="81">IFERROR(F521/E521,"")</f>
        <v>5.2631578947368418E-2</v>
      </c>
      <c r="H521" s="202">
        <f t="shared" si="78"/>
        <v>-1</v>
      </c>
      <c r="I521" s="202">
        <f t="shared" si="78"/>
        <v>-1</v>
      </c>
      <c r="J521" s="204" t="str">
        <f t="shared" ref="J521:J584" si="82">IFERROR(D521-G521,"")</f>
        <v/>
      </c>
      <c r="K521" s="205">
        <v>38</v>
      </c>
      <c r="L521" s="201">
        <v>9</v>
      </c>
      <c r="M521" s="202">
        <f t="shared" ref="M521:M584" si="83">IFERROR(L521/K521,"")</f>
        <v>0.23684210526315788</v>
      </c>
      <c r="N521" s="203">
        <v>95</v>
      </c>
      <c r="O521" s="201">
        <v>19</v>
      </c>
      <c r="P521" s="202">
        <f t="shared" ref="P521:P584" si="84">IFERROR(O521/N521,"")</f>
        <v>0.2</v>
      </c>
      <c r="Q521" s="202">
        <f t="shared" si="79"/>
        <v>-0.6</v>
      </c>
      <c r="R521" s="202">
        <f t="shared" si="79"/>
        <v>-0.52631578947368429</v>
      </c>
      <c r="S521" s="204">
        <f t="shared" ref="S521:S584" si="85">IFERROR(M521-P521,"")</f>
        <v>3.684210526315787E-2</v>
      </c>
    </row>
    <row r="522" spans="1:19" ht="15" thickTop="1" thickBot="1" x14ac:dyDescent="0.3">
      <c r="A522" s="206" t="s">
        <v>352</v>
      </c>
      <c r="B522" s="206">
        <v>0</v>
      </c>
      <c r="C522" s="173">
        <v>0</v>
      </c>
      <c r="D522" s="199" t="str">
        <f t="shared" si="80"/>
        <v/>
      </c>
      <c r="E522" s="173">
        <v>38</v>
      </c>
      <c r="F522" s="173">
        <v>2</v>
      </c>
      <c r="G522" s="199">
        <f t="shared" si="81"/>
        <v>5.2631578947368418E-2</v>
      </c>
      <c r="H522" s="199">
        <f t="shared" si="78"/>
        <v>-1</v>
      </c>
      <c r="I522" s="199">
        <f t="shared" si="78"/>
        <v>-1</v>
      </c>
      <c r="J522" s="199" t="str">
        <f t="shared" si="82"/>
        <v/>
      </c>
      <c r="K522" s="173">
        <v>38</v>
      </c>
      <c r="L522" s="173">
        <v>9</v>
      </c>
      <c r="M522" s="199">
        <f t="shared" si="83"/>
        <v>0.23684210526315788</v>
      </c>
      <c r="N522" s="173">
        <v>95</v>
      </c>
      <c r="O522" s="173">
        <v>19</v>
      </c>
      <c r="P522" s="199">
        <f t="shared" si="84"/>
        <v>0.2</v>
      </c>
      <c r="Q522" s="199">
        <f t="shared" si="79"/>
        <v>-0.6</v>
      </c>
      <c r="R522" s="199">
        <f t="shared" si="79"/>
        <v>-0.52631578947368429</v>
      </c>
      <c r="S522" s="199">
        <f t="shared" si="85"/>
        <v>3.684210526315787E-2</v>
      </c>
    </row>
    <row r="523" spans="1:19" ht="16.5" thickTop="1" thickBot="1" x14ac:dyDescent="0.3">
      <c r="A523" s="200" t="s">
        <v>528</v>
      </c>
      <c r="B523" s="280">
        <v>0</v>
      </c>
      <c r="C523" s="201">
        <v>0</v>
      </c>
      <c r="D523" s="202" t="str">
        <f t="shared" si="80"/>
        <v/>
      </c>
      <c r="E523" s="203">
        <v>0</v>
      </c>
      <c r="F523" s="201">
        <v>0</v>
      </c>
      <c r="G523" s="202" t="str">
        <f t="shared" si="81"/>
        <v/>
      </c>
      <c r="H523" s="202" t="str">
        <f t="shared" si="78"/>
        <v/>
      </c>
      <c r="I523" s="202" t="str">
        <f t="shared" si="78"/>
        <v/>
      </c>
      <c r="J523" s="204" t="str">
        <f t="shared" si="82"/>
        <v/>
      </c>
      <c r="K523" s="205">
        <v>19</v>
      </c>
      <c r="L523" s="201">
        <v>13</v>
      </c>
      <c r="M523" s="202">
        <f t="shared" si="83"/>
        <v>0.68421052631578949</v>
      </c>
      <c r="N523" s="203">
        <v>38</v>
      </c>
      <c r="O523" s="201">
        <v>25</v>
      </c>
      <c r="P523" s="202">
        <f t="shared" si="84"/>
        <v>0.65789473684210531</v>
      </c>
      <c r="Q523" s="202">
        <f t="shared" si="79"/>
        <v>-0.5</v>
      </c>
      <c r="R523" s="202">
        <f t="shared" si="79"/>
        <v>-0.48</v>
      </c>
      <c r="S523" s="204">
        <f t="shared" si="85"/>
        <v>2.6315789473684181E-2</v>
      </c>
    </row>
    <row r="524" spans="1:19" ht="15" thickTop="1" thickBot="1" x14ac:dyDescent="0.3">
      <c r="A524" s="206" t="s">
        <v>352</v>
      </c>
      <c r="B524" s="206">
        <v>0</v>
      </c>
      <c r="C524" s="173">
        <v>0</v>
      </c>
      <c r="D524" s="199" t="str">
        <f t="shared" si="80"/>
        <v/>
      </c>
      <c r="E524" s="173">
        <v>0</v>
      </c>
      <c r="F524" s="173">
        <v>0</v>
      </c>
      <c r="G524" s="199" t="str">
        <f t="shared" si="81"/>
        <v/>
      </c>
      <c r="H524" s="199" t="str">
        <f t="shared" si="78"/>
        <v/>
      </c>
      <c r="I524" s="199" t="str">
        <f t="shared" si="78"/>
        <v/>
      </c>
      <c r="J524" s="199" t="str">
        <f t="shared" si="82"/>
        <v/>
      </c>
      <c r="K524" s="173">
        <v>19</v>
      </c>
      <c r="L524" s="173">
        <v>13</v>
      </c>
      <c r="M524" s="199">
        <f t="shared" si="83"/>
        <v>0.68421052631578949</v>
      </c>
      <c r="N524" s="173">
        <v>38</v>
      </c>
      <c r="O524" s="173">
        <v>25</v>
      </c>
      <c r="P524" s="199">
        <f t="shared" si="84"/>
        <v>0.65789473684210531</v>
      </c>
      <c r="Q524" s="199">
        <f t="shared" si="79"/>
        <v>-0.5</v>
      </c>
      <c r="R524" s="199">
        <f t="shared" si="79"/>
        <v>-0.48</v>
      </c>
      <c r="S524" s="199">
        <f t="shared" si="85"/>
        <v>2.6315789473684181E-2</v>
      </c>
    </row>
    <row r="525" spans="1:19" ht="16.5" thickTop="1" thickBot="1" x14ac:dyDescent="0.3">
      <c r="A525" s="200" t="s">
        <v>330</v>
      </c>
      <c r="B525" s="280">
        <v>0</v>
      </c>
      <c r="C525" s="201">
        <v>0</v>
      </c>
      <c r="D525" s="202" t="str">
        <f t="shared" si="80"/>
        <v/>
      </c>
      <c r="E525" s="203">
        <v>152</v>
      </c>
      <c r="F525" s="201">
        <v>96</v>
      </c>
      <c r="G525" s="202">
        <f t="shared" si="81"/>
        <v>0.63157894736842102</v>
      </c>
      <c r="H525" s="202">
        <f t="shared" si="78"/>
        <v>-1</v>
      </c>
      <c r="I525" s="202">
        <f t="shared" si="78"/>
        <v>-1</v>
      </c>
      <c r="J525" s="204" t="str">
        <f t="shared" si="82"/>
        <v/>
      </c>
      <c r="K525" s="205">
        <v>570</v>
      </c>
      <c r="L525" s="201">
        <v>302</v>
      </c>
      <c r="M525" s="202">
        <f t="shared" si="83"/>
        <v>0.52982456140350875</v>
      </c>
      <c r="N525" s="203">
        <v>741</v>
      </c>
      <c r="O525" s="201">
        <v>397</v>
      </c>
      <c r="P525" s="202">
        <f t="shared" si="84"/>
        <v>0.53576248313090413</v>
      </c>
      <c r="Q525" s="202">
        <f t="shared" si="79"/>
        <v>-0.23076923076923073</v>
      </c>
      <c r="R525" s="202">
        <f t="shared" si="79"/>
        <v>-0.23929471032745597</v>
      </c>
      <c r="S525" s="204">
        <f t="shared" si="85"/>
        <v>-5.9379217273953788E-3</v>
      </c>
    </row>
    <row r="526" spans="1:19" ht="14.25" thickTop="1" x14ac:dyDescent="0.25">
      <c r="A526" s="206" t="s">
        <v>352</v>
      </c>
      <c r="B526" s="206">
        <v>0</v>
      </c>
      <c r="C526" s="173">
        <v>0</v>
      </c>
      <c r="D526" s="199" t="str">
        <f t="shared" si="80"/>
        <v/>
      </c>
      <c r="E526" s="173">
        <v>76</v>
      </c>
      <c r="F526" s="173">
        <v>60</v>
      </c>
      <c r="G526" s="199">
        <f t="shared" si="81"/>
        <v>0.78947368421052633</v>
      </c>
      <c r="H526" s="199">
        <f t="shared" si="78"/>
        <v>-1</v>
      </c>
      <c r="I526" s="199">
        <f t="shared" si="78"/>
        <v>-1</v>
      </c>
      <c r="J526" s="199" t="str">
        <f t="shared" si="82"/>
        <v/>
      </c>
      <c r="K526" s="173">
        <v>570</v>
      </c>
      <c r="L526" s="173">
        <v>302</v>
      </c>
      <c r="M526" s="199">
        <f t="shared" si="83"/>
        <v>0.52982456140350875</v>
      </c>
      <c r="N526" s="173">
        <v>513</v>
      </c>
      <c r="O526" s="173">
        <v>297</v>
      </c>
      <c r="P526" s="199">
        <f t="shared" si="84"/>
        <v>0.57894736842105265</v>
      </c>
      <c r="Q526" s="199">
        <f t="shared" si="79"/>
        <v>0.11111111111111116</v>
      </c>
      <c r="R526" s="199">
        <f t="shared" si="79"/>
        <v>1.6835016835016869E-2</v>
      </c>
      <c r="S526" s="199">
        <f t="shared" si="85"/>
        <v>-4.9122807017543901E-2</v>
      </c>
    </row>
    <row r="527" spans="1:19" ht="14.25" thickBot="1" x14ac:dyDescent="0.3">
      <c r="A527" s="206" t="s">
        <v>353</v>
      </c>
      <c r="B527" s="206">
        <v>0</v>
      </c>
      <c r="C527" s="173">
        <v>0</v>
      </c>
      <c r="D527" s="199" t="str">
        <f t="shared" si="80"/>
        <v/>
      </c>
      <c r="E527" s="173">
        <v>76</v>
      </c>
      <c r="F527" s="173">
        <v>36</v>
      </c>
      <c r="G527" s="199">
        <f t="shared" si="81"/>
        <v>0.47368421052631576</v>
      </c>
      <c r="H527" s="199">
        <f t="shared" si="78"/>
        <v>-1</v>
      </c>
      <c r="I527" s="199">
        <f t="shared" si="78"/>
        <v>-1</v>
      </c>
      <c r="J527" s="199" t="str">
        <f t="shared" si="82"/>
        <v/>
      </c>
      <c r="K527" s="173">
        <v>0</v>
      </c>
      <c r="L527" s="173">
        <v>0</v>
      </c>
      <c r="M527" s="199" t="str">
        <f t="shared" si="83"/>
        <v/>
      </c>
      <c r="N527" s="173">
        <v>228</v>
      </c>
      <c r="O527" s="173">
        <v>100</v>
      </c>
      <c r="P527" s="199">
        <f t="shared" si="84"/>
        <v>0.43859649122807015</v>
      </c>
      <c r="Q527" s="199">
        <f t="shared" si="79"/>
        <v>-1</v>
      </c>
      <c r="R527" s="199">
        <f t="shared" si="79"/>
        <v>-1</v>
      </c>
      <c r="S527" s="199" t="str">
        <f t="shared" si="85"/>
        <v/>
      </c>
    </row>
    <row r="528" spans="1:19" ht="16.5" thickTop="1" thickBot="1" x14ac:dyDescent="0.3">
      <c r="A528" s="200" t="s">
        <v>347</v>
      </c>
      <c r="B528" s="280">
        <v>0</v>
      </c>
      <c r="C528" s="201">
        <v>0</v>
      </c>
      <c r="D528" s="202" t="str">
        <f t="shared" si="80"/>
        <v/>
      </c>
      <c r="E528" s="203">
        <v>0</v>
      </c>
      <c r="F528" s="201">
        <v>0</v>
      </c>
      <c r="G528" s="202" t="str">
        <f t="shared" si="81"/>
        <v/>
      </c>
      <c r="H528" s="202" t="str">
        <f t="shared" si="78"/>
        <v/>
      </c>
      <c r="I528" s="202" t="str">
        <f t="shared" si="78"/>
        <v/>
      </c>
      <c r="J528" s="204" t="str">
        <f t="shared" si="82"/>
        <v/>
      </c>
      <c r="K528" s="205">
        <v>38</v>
      </c>
      <c r="L528" s="201">
        <v>13</v>
      </c>
      <c r="M528" s="202">
        <f t="shared" si="83"/>
        <v>0.34210526315789475</v>
      </c>
      <c r="N528" s="203">
        <v>0</v>
      </c>
      <c r="O528" s="201">
        <v>0</v>
      </c>
      <c r="P528" s="202" t="str">
        <f t="shared" si="84"/>
        <v/>
      </c>
      <c r="Q528" s="202" t="str">
        <f t="shared" si="79"/>
        <v/>
      </c>
      <c r="R528" s="202" t="str">
        <f t="shared" si="79"/>
        <v/>
      </c>
      <c r="S528" s="204" t="str">
        <f t="shared" si="85"/>
        <v/>
      </c>
    </row>
    <row r="529" spans="1:19" ht="14.25" thickTop="1" x14ac:dyDescent="0.25">
      <c r="A529" s="206" t="s">
        <v>352</v>
      </c>
      <c r="B529" s="206">
        <v>0</v>
      </c>
      <c r="C529" s="173">
        <v>0</v>
      </c>
      <c r="D529" s="199" t="str">
        <f t="shared" si="80"/>
        <v/>
      </c>
      <c r="E529" s="173">
        <v>0</v>
      </c>
      <c r="F529" s="173">
        <v>0</v>
      </c>
      <c r="G529" s="199" t="str">
        <f t="shared" si="81"/>
        <v/>
      </c>
      <c r="H529" s="199" t="str">
        <f t="shared" si="78"/>
        <v/>
      </c>
      <c r="I529" s="199" t="str">
        <f t="shared" si="78"/>
        <v/>
      </c>
      <c r="J529" s="199" t="str">
        <f t="shared" si="82"/>
        <v/>
      </c>
      <c r="K529" s="173">
        <v>19</v>
      </c>
      <c r="L529" s="173">
        <v>0</v>
      </c>
      <c r="M529" s="199">
        <f t="shared" si="83"/>
        <v>0</v>
      </c>
      <c r="N529" s="173">
        <v>0</v>
      </c>
      <c r="O529" s="173">
        <v>0</v>
      </c>
      <c r="P529" s="199" t="str">
        <f t="shared" si="84"/>
        <v/>
      </c>
      <c r="Q529" s="199" t="str">
        <f t="shared" si="79"/>
        <v/>
      </c>
      <c r="R529" s="199" t="str">
        <f t="shared" si="79"/>
        <v/>
      </c>
      <c r="S529" s="199" t="str">
        <f t="shared" si="85"/>
        <v/>
      </c>
    </row>
    <row r="530" spans="1:19" ht="14.25" thickBot="1" x14ac:dyDescent="0.3">
      <c r="A530" s="206" t="s">
        <v>353</v>
      </c>
      <c r="B530" s="206">
        <v>0</v>
      </c>
      <c r="C530" s="173">
        <v>0</v>
      </c>
      <c r="D530" s="199" t="str">
        <f t="shared" si="80"/>
        <v/>
      </c>
      <c r="E530" s="173">
        <v>0</v>
      </c>
      <c r="F530" s="173">
        <v>0</v>
      </c>
      <c r="G530" s="199" t="str">
        <f t="shared" si="81"/>
        <v/>
      </c>
      <c r="H530" s="199" t="str">
        <f t="shared" si="78"/>
        <v/>
      </c>
      <c r="I530" s="199" t="str">
        <f t="shared" si="78"/>
        <v/>
      </c>
      <c r="J530" s="199" t="str">
        <f t="shared" si="82"/>
        <v/>
      </c>
      <c r="K530" s="173">
        <v>19</v>
      </c>
      <c r="L530" s="173">
        <v>13</v>
      </c>
      <c r="M530" s="199">
        <f t="shared" si="83"/>
        <v>0.68421052631578949</v>
      </c>
      <c r="N530" s="173">
        <v>0</v>
      </c>
      <c r="O530" s="173">
        <v>0</v>
      </c>
      <c r="P530" s="199" t="str">
        <f t="shared" si="84"/>
        <v/>
      </c>
      <c r="Q530" s="199" t="str">
        <f t="shared" si="79"/>
        <v/>
      </c>
      <c r="R530" s="199" t="str">
        <f t="shared" si="79"/>
        <v/>
      </c>
      <c r="S530" s="199" t="str">
        <f t="shared" si="85"/>
        <v/>
      </c>
    </row>
    <row r="531" spans="1:19" ht="16.5" thickTop="1" thickBot="1" x14ac:dyDescent="0.3">
      <c r="A531" s="200" t="s">
        <v>611</v>
      </c>
      <c r="B531" s="280">
        <v>0</v>
      </c>
      <c r="C531" s="201">
        <v>0</v>
      </c>
      <c r="D531" s="202" t="str">
        <f t="shared" si="80"/>
        <v/>
      </c>
      <c r="E531" s="203">
        <v>0</v>
      </c>
      <c r="F531" s="201">
        <v>0</v>
      </c>
      <c r="G531" s="202" t="str">
        <f t="shared" si="81"/>
        <v/>
      </c>
      <c r="H531" s="202" t="str">
        <f t="shared" si="78"/>
        <v/>
      </c>
      <c r="I531" s="202" t="str">
        <f t="shared" si="78"/>
        <v/>
      </c>
      <c r="J531" s="204" t="str">
        <f t="shared" si="82"/>
        <v/>
      </c>
      <c r="K531" s="205">
        <v>68</v>
      </c>
      <c r="L531" s="201">
        <v>65</v>
      </c>
      <c r="M531" s="202">
        <f t="shared" si="83"/>
        <v>0.95588235294117652</v>
      </c>
      <c r="N531" s="203">
        <v>0</v>
      </c>
      <c r="O531" s="201">
        <v>0</v>
      </c>
      <c r="P531" s="202" t="str">
        <f t="shared" si="84"/>
        <v/>
      </c>
      <c r="Q531" s="202" t="str">
        <f t="shared" si="79"/>
        <v/>
      </c>
      <c r="R531" s="202" t="str">
        <f t="shared" si="79"/>
        <v/>
      </c>
      <c r="S531" s="204" t="str">
        <f t="shared" si="85"/>
        <v/>
      </c>
    </row>
    <row r="532" spans="1:19" ht="15" thickTop="1" thickBot="1" x14ac:dyDescent="0.3">
      <c r="A532" s="206" t="s">
        <v>359</v>
      </c>
      <c r="B532" s="206">
        <v>0</v>
      </c>
      <c r="C532" s="173">
        <v>0</v>
      </c>
      <c r="D532" s="199" t="str">
        <f t="shared" si="80"/>
        <v/>
      </c>
      <c r="E532" s="173">
        <v>0</v>
      </c>
      <c r="F532" s="173">
        <v>0</v>
      </c>
      <c r="G532" s="199" t="str">
        <f t="shared" si="81"/>
        <v/>
      </c>
      <c r="H532" s="199" t="str">
        <f t="shared" si="78"/>
        <v/>
      </c>
      <c r="I532" s="199" t="str">
        <f t="shared" si="78"/>
        <v/>
      </c>
      <c r="J532" s="199" t="str">
        <f t="shared" si="82"/>
        <v/>
      </c>
      <c r="K532" s="173">
        <v>68</v>
      </c>
      <c r="L532" s="173">
        <v>65</v>
      </c>
      <c r="M532" s="199">
        <f t="shared" si="83"/>
        <v>0.95588235294117652</v>
      </c>
      <c r="N532" s="173">
        <v>0</v>
      </c>
      <c r="O532" s="173">
        <v>0</v>
      </c>
      <c r="P532" s="199" t="str">
        <f t="shared" si="84"/>
        <v/>
      </c>
      <c r="Q532" s="199" t="str">
        <f t="shared" si="79"/>
        <v/>
      </c>
      <c r="R532" s="199" t="str">
        <f t="shared" si="79"/>
        <v/>
      </c>
      <c r="S532" s="199" t="str">
        <f t="shared" si="85"/>
        <v/>
      </c>
    </row>
    <row r="533" spans="1:19" ht="16.5" thickTop="1" thickBot="1" x14ac:dyDescent="0.3">
      <c r="A533" s="200" t="s">
        <v>418</v>
      </c>
      <c r="B533" s="280">
        <v>0</v>
      </c>
      <c r="C533" s="201">
        <v>0</v>
      </c>
      <c r="D533" s="202" t="str">
        <f t="shared" si="80"/>
        <v/>
      </c>
      <c r="E533" s="203">
        <v>0</v>
      </c>
      <c r="F533" s="201">
        <v>0</v>
      </c>
      <c r="G533" s="202" t="str">
        <f t="shared" si="81"/>
        <v/>
      </c>
      <c r="H533" s="202" t="str">
        <f t="shared" si="78"/>
        <v/>
      </c>
      <c r="I533" s="202" t="str">
        <f t="shared" si="78"/>
        <v/>
      </c>
      <c r="J533" s="204" t="str">
        <f t="shared" si="82"/>
        <v/>
      </c>
      <c r="K533" s="205">
        <v>0</v>
      </c>
      <c r="L533" s="201">
        <v>0</v>
      </c>
      <c r="M533" s="202" t="str">
        <f t="shared" si="83"/>
        <v/>
      </c>
      <c r="N533" s="203">
        <v>19</v>
      </c>
      <c r="O533" s="201">
        <v>2</v>
      </c>
      <c r="P533" s="202">
        <f t="shared" si="84"/>
        <v>0.10526315789473684</v>
      </c>
      <c r="Q533" s="202">
        <f t="shared" si="79"/>
        <v>-1</v>
      </c>
      <c r="R533" s="202">
        <f t="shared" si="79"/>
        <v>-1</v>
      </c>
      <c r="S533" s="204" t="str">
        <f t="shared" si="85"/>
        <v/>
      </c>
    </row>
    <row r="534" spans="1:19" ht="15" thickTop="1" thickBot="1" x14ac:dyDescent="0.3">
      <c r="A534" s="206" t="s">
        <v>352</v>
      </c>
      <c r="B534" s="206">
        <v>0</v>
      </c>
      <c r="C534" s="173">
        <v>0</v>
      </c>
      <c r="D534" s="199" t="str">
        <f t="shared" si="80"/>
        <v/>
      </c>
      <c r="E534" s="173">
        <v>0</v>
      </c>
      <c r="F534" s="173">
        <v>0</v>
      </c>
      <c r="G534" s="199" t="str">
        <f t="shared" si="81"/>
        <v/>
      </c>
      <c r="H534" s="199" t="str">
        <f t="shared" si="78"/>
        <v/>
      </c>
      <c r="I534" s="199" t="str">
        <f t="shared" si="78"/>
        <v/>
      </c>
      <c r="J534" s="199" t="str">
        <f t="shared" si="82"/>
        <v/>
      </c>
      <c r="K534" s="173">
        <v>0</v>
      </c>
      <c r="L534" s="173">
        <v>0</v>
      </c>
      <c r="M534" s="199" t="str">
        <f t="shared" si="83"/>
        <v/>
      </c>
      <c r="N534" s="173">
        <v>19</v>
      </c>
      <c r="O534" s="173">
        <v>2</v>
      </c>
      <c r="P534" s="199">
        <f t="shared" si="84"/>
        <v>0.10526315789473684</v>
      </c>
      <c r="Q534" s="199">
        <f t="shared" si="79"/>
        <v>-1</v>
      </c>
      <c r="R534" s="199">
        <f t="shared" si="79"/>
        <v>-1</v>
      </c>
      <c r="S534" s="199" t="str">
        <f t="shared" si="85"/>
        <v/>
      </c>
    </row>
    <row r="535" spans="1:19" ht="16.5" thickTop="1" thickBot="1" x14ac:dyDescent="0.3">
      <c r="A535" s="200" t="s">
        <v>492</v>
      </c>
      <c r="B535" s="280">
        <v>0</v>
      </c>
      <c r="C535" s="201">
        <v>0</v>
      </c>
      <c r="D535" s="202" t="str">
        <f t="shared" si="80"/>
        <v/>
      </c>
      <c r="E535" s="203">
        <v>0</v>
      </c>
      <c r="F535" s="201">
        <v>0</v>
      </c>
      <c r="G535" s="202" t="str">
        <f t="shared" si="81"/>
        <v/>
      </c>
      <c r="H535" s="202" t="str">
        <f t="shared" si="78"/>
        <v/>
      </c>
      <c r="I535" s="202" t="str">
        <f t="shared" si="78"/>
        <v/>
      </c>
      <c r="J535" s="204" t="str">
        <f t="shared" si="82"/>
        <v/>
      </c>
      <c r="K535" s="205">
        <v>0</v>
      </c>
      <c r="L535" s="201">
        <v>0</v>
      </c>
      <c r="M535" s="202" t="str">
        <f t="shared" si="83"/>
        <v/>
      </c>
      <c r="N535" s="203">
        <v>98</v>
      </c>
      <c r="O535" s="201">
        <v>76</v>
      </c>
      <c r="P535" s="202">
        <f t="shared" si="84"/>
        <v>0.77551020408163263</v>
      </c>
      <c r="Q535" s="202">
        <f t="shared" si="79"/>
        <v>-1</v>
      </c>
      <c r="R535" s="202">
        <f t="shared" si="79"/>
        <v>-1</v>
      </c>
      <c r="S535" s="204" t="str">
        <f t="shared" si="85"/>
        <v/>
      </c>
    </row>
    <row r="536" spans="1:19" ht="15" thickTop="1" thickBot="1" x14ac:dyDescent="0.3">
      <c r="A536" s="206" t="s">
        <v>350</v>
      </c>
      <c r="B536" s="206">
        <v>0</v>
      </c>
      <c r="C536" s="173">
        <v>0</v>
      </c>
      <c r="D536" s="199" t="str">
        <f t="shared" si="80"/>
        <v/>
      </c>
      <c r="E536" s="173">
        <v>0</v>
      </c>
      <c r="F536" s="173">
        <v>0</v>
      </c>
      <c r="G536" s="199" t="str">
        <f t="shared" si="81"/>
        <v/>
      </c>
      <c r="H536" s="199" t="str">
        <f t="shared" si="78"/>
        <v/>
      </c>
      <c r="I536" s="199" t="str">
        <f t="shared" si="78"/>
        <v/>
      </c>
      <c r="J536" s="199" t="str">
        <f t="shared" si="82"/>
        <v/>
      </c>
      <c r="K536" s="173">
        <v>0</v>
      </c>
      <c r="L536" s="173">
        <v>0</v>
      </c>
      <c r="M536" s="199" t="str">
        <f t="shared" si="83"/>
        <v/>
      </c>
      <c r="N536" s="173">
        <v>98</v>
      </c>
      <c r="O536" s="173">
        <v>76</v>
      </c>
      <c r="P536" s="199">
        <f t="shared" si="84"/>
        <v>0.77551020408163263</v>
      </c>
      <c r="Q536" s="199">
        <f t="shared" si="79"/>
        <v>-1</v>
      </c>
      <c r="R536" s="199">
        <f t="shared" si="79"/>
        <v>-1</v>
      </c>
      <c r="S536" s="199" t="str">
        <f t="shared" si="85"/>
        <v/>
      </c>
    </row>
    <row r="537" spans="1:19" ht="16.5" thickTop="1" thickBot="1" x14ac:dyDescent="0.3">
      <c r="A537" s="200" t="s">
        <v>349</v>
      </c>
      <c r="B537" s="280">
        <v>0</v>
      </c>
      <c r="C537" s="201">
        <v>0</v>
      </c>
      <c r="D537" s="202" t="str">
        <f t="shared" si="80"/>
        <v/>
      </c>
      <c r="E537" s="203">
        <v>19</v>
      </c>
      <c r="F537" s="201">
        <v>19</v>
      </c>
      <c r="G537" s="202">
        <f t="shared" si="81"/>
        <v>1</v>
      </c>
      <c r="H537" s="202">
        <f t="shared" si="78"/>
        <v>-1</v>
      </c>
      <c r="I537" s="202">
        <f t="shared" si="78"/>
        <v>-1</v>
      </c>
      <c r="J537" s="204" t="str">
        <f t="shared" si="82"/>
        <v/>
      </c>
      <c r="K537" s="205">
        <v>191</v>
      </c>
      <c r="L537" s="201">
        <v>68</v>
      </c>
      <c r="M537" s="202">
        <f t="shared" si="83"/>
        <v>0.35602094240837695</v>
      </c>
      <c r="N537" s="203">
        <v>285</v>
      </c>
      <c r="O537" s="201">
        <v>111</v>
      </c>
      <c r="P537" s="202">
        <f t="shared" si="84"/>
        <v>0.38947368421052631</v>
      </c>
      <c r="Q537" s="202">
        <f t="shared" si="79"/>
        <v>-0.3298245614035088</v>
      </c>
      <c r="R537" s="202">
        <f t="shared" si="79"/>
        <v>-0.38738738738738743</v>
      </c>
      <c r="S537" s="204">
        <f t="shared" si="85"/>
        <v>-3.3452741802149355E-2</v>
      </c>
    </row>
    <row r="538" spans="1:19" ht="14.25" thickTop="1" x14ac:dyDescent="0.25">
      <c r="A538" s="206" t="s">
        <v>352</v>
      </c>
      <c r="B538" s="206">
        <v>0</v>
      </c>
      <c r="C538" s="173">
        <v>0</v>
      </c>
      <c r="D538" s="199" t="str">
        <f t="shared" si="80"/>
        <v/>
      </c>
      <c r="E538" s="173">
        <v>0</v>
      </c>
      <c r="F538" s="173">
        <v>0</v>
      </c>
      <c r="G538" s="199" t="str">
        <f t="shared" si="81"/>
        <v/>
      </c>
      <c r="H538" s="199" t="str">
        <f t="shared" si="78"/>
        <v/>
      </c>
      <c r="I538" s="199" t="str">
        <f t="shared" si="78"/>
        <v/>
      </c>
      <c r="J538" s="199" t="str">
        <f t="shared" si="82"/>
        <v/>
      </c>
      <c r="K538" s="173">
        <v>191</v>
      </c>
      <c r="L538" s="173">
        <v>68</v>
      </c>
      <c r="M538" s="199">
        <f t="shared" si="83"/>
        <v>0.35602094240837695</v>
      </c>
      <c r="N538" s="173">
        <v>247</v>
      </c>
      <c r="O538" s="173">
        <v>87</v>
      </c>
      <c r="P538" s="199">
        <f t="shared" si="84"/>
        <v>0.35222672064777327</v>
      </c>
      <c r="Q538" s="199">
        <f t="shared" si="79"/>
        <v>-0.22672064777327938</v>
      </c>
      <c r="R538" s="199">
        <f t="shared" si="79"/>
        <v>-0.2183908045977011</v>
      </c>
      <c r="S538" s="199">
        <f t="shared" si="85"/>
        <v>3.7942217606036777E-3</v>
      </c>
    </row>
    <row r="539" spans="1:19" ht="14.25" thickBot="1" x14ac:dyDescent="0.3">
      <c r="A539" s="206" t="s">
        <v>353</v>
      </c>
      <c r="B539" s="206">
        <v>0</v>
      </c>
      <c r="C539" s="173">
        <v>0</v>
      </c>
      <c r="D539" s="199" t="str">
        <f t="shared" si="80"/>
        <v/>
      </c>
      <c r="E539" s="173">
        <v>19</v>
      </c>
      <c r="F539" s="173">
        <v>19</v>
      </c>
      <c r="G539" s="199">
        <f t="shared" si="81"/>
        <v>1</v>
      </c>
      <c r="H539" s="199">
        <f t="shared" si="78"/>
        <v>-1</v>
      </c>
      <c r="I539" s="199">
        <f t="shared" si="78"/>
        <v>-1</v>
      </c>
      <c r="J539" s="199" t="str">
        <f t="shared" si="82"/>
        <v/>
      </c>
      <c r="K539" s="173">
        <v>0</v>
      </c>
      <c r="L539" s="173">
        <v>0</v>
      </c>
      <c r="M539" s="199" t="str">
        <f t="shared" si="83"/>
        <v/>
      </c>
      <c r="N539" s="173">
        <v>38</v>
      </c>
      <c r="O539" s="173">
        <v>24</v>
      </c>
      <c r="P539" s="199">
        <f t="shared" si="84"/>
        <v>0.63157894736842102</v>
      </c>
      <c r="Q539" s="199">
        <f t="shared" si="79"/>
        <v>-1</v>
      </c>
      <c r="R539" s="199">
        <f t="shared" si="79"/>
        <v>-1</v>
      </c>
      <c r="S539" s="199" t="str">
        <f t="shared" si="85"/>
        <v/>
      </c>
    </row>
    <row r="540" spans="1:19" ht="16.5" thickTop="1" thickBot="1" x14ac:dyDescent="0.3">
      <c r="A540" s="200" t="s">
        <v>493</v>
      </c>
      <c r="B540" s="280">
        <v>0</v>
      </c>
      <c r="C540" s="201">
        <v>0</v>
      </c>
      <c r="D540" s="202" t="str">
        <f t="shared" si="80"/>
        <v/>
      </c>
      <c r="E540" s="203">
        <v>0</v>
      </c>
      <c r="F540" s="201">
        <v>0</v>
      </c>
      <c r="G540" s="202" t="str">
        <f t="shared" si="81"/>
        <v/>
      </c>
      <c r="H540" s="202" t="str">
        <f t="shared" si="78"/>
        <v/>
      </c>
      <c r="I540" s="202" t="str">
        <f t="shared" si="78"/>
        <v/>
      </c>
      <c r="J540" s="204" t="str">
        <f t="shared" si="82"/>
        <v/>
      </c>
      <c r="K540" s="205">
        <v>0</v>
      </c>
      <c r="L540" s="201">
        <v>0</v>
      </c>
      <c r="M540" s="202" t="str">
        <f t="shared" si="83"/>
        <v/>
      </c>
      <c r="N540" s="203">
        <v>98</v>
      </c>
      <c r="O540" s="201">
        <v>0</v>
      </c>
      <c r="P540" s="202">
        <f t="shared" si="84"/>
        <v>0</v>
      </c>
      <c r="Q540" s="202">
        <f t="shared" si="79"/>
        <v>-1</v>
      </c>
      <c r="R540" s="202" t="str">
        <f t="shared" si="79"/>
        <v/>
      </c>
      <c r="S540" s="204" t="str">
        <f t="shared" si="85"/>
        <v/>
      </c>
    </row>
    <row r="541" spans="1:19" ht="15" thickTop="1" thickBot="1" x14ac:dyDescent="0.3">
      <c r="A541" s="206" t="s">
        <v>350</v>
      </c>
      <c r="B541" s="206">
        <v>0</v>
      </c>
      <c r="C541" s="173">
        <v>0</v>
      </c>
      <c r="D541" s="199" t="str">
        <f t="shared" si="80"/>
        <v/>
      </c>
      <c r="E541" s="173">
        <v>0</v>
      </c>
      <c r="F541" s="173">
        <v>0</v>
      </c>
      <c r="G541" s="199" t="str">
        <f t="shared" si="81"/>
        <v/>
      </c>
      <c r="H541" s="199" t="str">
        <f t="shared" si="78"/>
        <v/>
      </c>
      <c r="I541" s="199" t="str">
        <f t="shared" si="78"/>
        <v/>
      </c>
      <c r="J541" s="199" t="str">
        <f t="shared" si="82"/>
        <v/>
      </c>
      <c r="K541" s="173">
        <v>0</v>
      </c>
      <c r="L541" s="173">
        <v>0</v>
      </c>
      <c r="M541" s="199" t="str">
        <f t="shared" si="83"/>
        <v/>
      </c>
      <c r="N541" s="173">
        <v>98</v>
      </c>
      <c r="O541" s="173">
        <v>0</v>
      </c>
      <c r="P541" s="199">
        <f t="shared" si="84"/>
        <v>0</v>
      </c>
      <c r="Q541" s="199">
        <f t="shared" si="79"/>
        <v>-1</v>
      </c>
      <c r="R541" s="199" t="str">
        <f t="shared" si="79"/>
        <v/>
      </c>
      <c r="S541" s="199" t="str">
        <f t="shared" si="85"/>
        <v/>
      </c>
    </row>
    <row r="542" spans="1:19" ht="16.5" thickTop="1" thickBot="1" x14ac:dyDescent="0.3">
      <c r="A542" s="200" t="s">
        <v>163</v>
      </c>
      <c r="B542" s="280">
        <v>0</v>
      </c>
      <c r="C542" s="201">
        <v>0</v>
      </c>
      <c r="D542" s="202" t="str">
        <f t="shared" si="80"/>
        <v/>
      </c>
      <c r="E542" s="203">
        <v>15983</v>
      </c>
      <c r="F542" s="201">
        <v>14237</v>
      </c>
      <c r="G542" s="202">
        <f t="shared" si="81"/>
        <v>0.89075893136457485</v>
      </c>
      <c r="H542" s="202">
        <f t="shared" si="78"/>
        <v>-1</v>
      </c>
      <c r="I542" s="202">
        <f t="shared" si="78"/>
        <v>-1</v>
      </c>
      <c r="J542" s="204" t="str">
        <f t="shared" si="82"/>
        <v/>
      </c>
      <c r="K542" s="205">
        <v>128352</v>
      </c>
      <c r="L542" s="201">
        <v>111614</v>
      </c>
      <c r="M542" s="202">
        <f t="shared" si="83"/>
        <v>0.86959299426576908</v>
      </c>
      <c r="N542" s="203">
        <v>130746</v>
      </c>
      <c r="O542" s="201">
        <v>111296</v>
      </c>
      <c r="P542" s="202">
        <f t="shared" si="84"/>
        <v>0.85123827880011627</v>
      </c>
      <c r="Q542" s="202">
        <f t="shared" si="79"/>
        <v>-1.8310311596530626E-2</v>
      </c>
      <c r="R542" s="202">
        <f t="shared" si="79"/>
        <v>2.8572455434157096E-3</v>
      </c>
      <c r="S542" s="204">
        <f t="shared" si="85"/>
        <v>1.8354715465652816E-2</v>
      </c>
    </row>
    <row r="543" spans="1:19" ht="14.25" thickTop="1" x14ac:dyDescent="0.25">
      <c r="A543" s="206" t="s">
        <v>84</v>
      </c>
      <c r="B543" s="206">
        <v>0</v>
      </c>
      <c r="C543" s="173">
        <v>0</v>
      </c>
      <c r="D543" s="199" t="str">
        <f t="shared" si="80"/>
        <v/>
      </c>
      <c r="E543" s="173">
        <v>15635</v>
      </c>
      <c r="F543" s="173">
        <v>13958</v>
      </c>
      <c r="G543" s="199">
        <f t="shared" si="81"/>
        <v>0.89274064598656855</v>
      </c>
      <c r="H543" s="199">
        <f t="shared" si="78"/>
        <v>-1</v>
      </c>
      <c r="I543" s="199">
        <f t="shared" si="78"/>
        <v>-1</v>
      </c>
      <c r="J543" s="199" t="str">
        <f t="shared" si="82"/>
        <v/>
      </c>
      <c r="K543" s="173">
        <v>128352</v>
      </c>
      <c r="L543" s="173">
        <v>111614</v>
      </c>
      <c r="M543" s="199">
        <f t="shared" si="83"/>
        <v>0.86959299426576908</v>
      </c>
      <c r="N543" s="173">
        <v>130254</v>
      </c>
      <c r="O543" s="173">
        <v>110914</v>
      </c>
      <c r="P543" s="199">
        <f t="shared" si="84"/>
        <v>0.85152087459886072</v>
      </c>
      <c r="Q543" s="199">
        <f t="shared" si="79"/>
        <v>-1.4602238702842163E-2</v>
      </c>
      <c r="R543" s="199">
        <f t="shared" si="79"/>
        <v>6.3111960618136287E-3</v>
      </c>
      <c r="S543" s="199">
        <f t="shared" si="85"/>
        <v>1.8072119666908359E-2</v>
      </c>
    </row>
    <row r="544" spans="1:19" ht="14.25" thickBot="1" x14ac:dyDescent="0.3">
      <c r="A544" s="206" t="s">
        <v>103</v>
      </c>
      <c r="B544" s="206">
        <v>0</v>
      </c>
      <c r="C544" s="173">
        <v>0</v>
      </c>
      <c r="D544" s="199" t="str">
        <f t="shared" si="80"/>
        <v/>
      </c>
      <c r="E544" s="173">
        <v>348</v>
      </c>
      <c r="F544" s="173">
        <v>279</v>
      </c>
      <c r="G544" s="199">
        <f t="shared" si="81"/>
        <v>0.80172413793103448</v>
      </c>
      <c r="H544" s="199">
        <f t="shared" si="78"/>
        <v>-1</v>
      </c>
      <c r="I544" s="199">
        <f t="shared" si="78"/>
        <v>-1</v>
      </c>
      <c r="J544" s="199" t="str">
        <f t="shared" si="82"/>
        <v/>
      </c>
      <c r="K544" s="173">
        <v>0</v>
      </c>
      <c r="L544" s="173">
        <v>0</v>
      </c>
      <c r="M544" s="199" t="str">
        <f t="shared" si="83"/>
        <v/>
      </c>
      <c r="N544" s="173">
        <v>492</v>
      </c>
      <c r="O544" s="173">
        <v>382</v>
      </c>
      <c r="P544" s="199">
        <f t="shared" si="84"/>
        <v>0.77642276422764223</v>
      </c>
      <c r="Q544" s="199">
        <f t="shared" si="79"/>
        <v>-1</v>
      </c>
      <c r="R544" s="199">
        <f t="shared" si="79"/>
        <v>-1</v>
      </c>
      <c r="S544" s="199" t="str">
        <f t="shared" si="85"/>
        <v/>
      </c>
    </row>
    <row r="545" spans="1:19" ht="16.5" thickTop="1" thickBot="1" x14ac:dyDescent="0.3">
      <c r="A545" s="200" t="s">
        <v>607</v>
      </c>
      <c r="B545" s="280">
        <v>0</v>
      </c>
      <c r="C545" s="201">
        <v>0</v>
      </c>
      <c r="D545" s="202" t="str">
        <f t="shared" si="80"/>
        <v/>
      </c>
      <c r="E545" s="203">
        <v>0</v>
      </c>
      <c r="F545" s="201">
        <v>0</v>
      </c>
      <c r="G545" s="202" t="str">
        <f t="shared" si="81"/>
        <v/>
      </c>
      <c r="H545" s="202" t="str">
        <f t="shared" si="78"/>
        <v/>
      </c>
      <c r="I545" s="202" t="str">
        <f t="shared" si="78"/>
        <v/>
      </c>
      <c r="J545" s="204" t="str">
        <f t="shared" si="82"/>
        <v/>
      </c>
      <c r="K545" s="205">
        <v>0</v>
      </c>
      <c r="L545" s="201">
        <v>0</v>
      </c>
      <c r="M545" s="202" t="str">
        <f t="shared" si="83"/>
        <v/>
      </c>
      <c r="N545" s="203">
        <v>284</v>
      </c>
      <c r="O545" s="201">
        <v>107</v>
      </c>
      <c r="P545" s="202">
        <f t="shared" si="84"/>
        <v>0.37676056338028169</v>
      </c>
      <c r="Q545" s="202">
        <f t="shared" si="79"/>
        <v>-1</v>
      </c>
      <c r="R545" s="202">
        <f t="shared" si="79"/>
        <v>-1</v>
      </c>
      <c r="S545" s="204" t="str">
        <f t="shared" si="85"/>
        <v/>
      </c>
    </row>
    <row r="546" spans="1:19" ht="15" thickTop="1" thickBot="1" x14ac:dyDescent="0.3">
      <c r="A546" s="206" t="s">
        <v>350</v>
      </c>
      <c r="B546" s="206">
        <v>0</v>
      </c>
      <c r="C546" s="173">
        <v>0</v>
      </c>
      <c r="D546" s="199" t="str">
        <f t="shared" si="80"/>
        <v/>
      </c>
      <c r="E546" s="173">
        <v>0</v>
      </c>
      <c r="F546" s="173">
        <v>0</v>
      </c>
      <c r="G546" s="199" t="str">
        <f t="shared" si="81"/>
        <v/>
      </c>
      <c r="H546" s="199" t="str">
        <f t="shared" si="78"/>
        <v/>
      </c>
      <c r="I546" s="199" t="str">
        <f t="shared" si="78"/>
        <v/>
      </c>
      <c r="J546" s="199" t="str">
        <f t="shared" si="82"/>
        <v/>
      </c>
      <c r="K546" s="173">
        <v>0</v>
      </c>
      <c r="L546" s="173">
        <v>0</v>
      </c>
      <c r="M546" s="199" t="str">
        <f t="shared" si="83"/>
        <v/>
      </c>
      <c r="N546" s="173">
        <v>284</v>
      </c>
      <c r="O546" s="173">
        <v>107</v>
      </c>
      <c r="P546" s="199">
        <f t="shared" si="84"/>
        <v>0.37676056338028169</v>
      </c>
      <c r="Q546" s="199">
        <f t="shared" si="79"/>
        <v>-1</v>
      </c>
      <c r="R546" s="199">
        <f t="shared" si="79"/>
        <v>-1</v>
      </c>
      <c r="S546" s="199" t="str">
        <f t="shared" si="85"/>
        <v/>
      </c>
    </row>
    <row r="547" spans="1:19" ht="16.5" thickTop="1" thickBot="1" x14ac:dyDescent="0.3">
      <c r="A547" s="200" t="s">
        <v>512</v>
      </c>
      <c r="B547" s="280">
        <v>0</v>
      </c>
      <c r="C547" s="201">
        <v>0</v>
      </c>
      <c r="D547" s="202" t="str">
        <f t="shared" si="80"/>
        <v/>
      </c>
      <c r="E547" s="203">
        <v>0</v>
      </c>
      <c r="F547" s="201">
        <v>0</v>
      </c>
      <c r="G547" s="202" t="str">
        <f t="shared" si="81"/>
        <v/>
      </c>
      <c r="H547" s="202" t="str">
        <f t="shared" si="78"/>
        <v/>
      </c>
      <c r="I547" s="202" t="str">
        <f t="shared" si="78"/>
        <v/>
      </c>
      <c r="J547" s="204" t="str">
        <f t="shared" si="82"/>
        <v/>
      </c>
      <c r="K547" s="205">
        <v>0</v>
      </c>
      <c r="L547" s="201">
        <v>0</v>
      </c>
      <c r="M547" s="202" t="str">
        <f t="shared" si="83"/>
        <v/>
      </c>
      <c r="N547" s="203">
        <v>76</v>
      </c>
      <c r="O547" s="201">
        <v>47</v>
      </c>
      <c r="P547" s="202">
        <f t="shared" si="84"/>
        <v>0.61842105263157898</v>
      </c>
      <c r="Q547" s="202">
        <f t="shared" si="79"/>
        <v>-1</v>
      </c>
      <c r="R547" s="202">
        <f t="shared" si="79"/>
        <v>-1</v>
      </c>
      <c r="S547" s="204" t="str">
        <f t="shared" si="85"/>
        <v/>
      </c>
    </row>
    <row r="548" spans="1:19" ht="14.25" thickTop="1" x14ac:dyDescent="0.25">
      <c r="A548" s="206" t="s">
        <v>352</v>
      </c>
      <c r="B548" s="206">
        <v>0</v>
      </c>
      <c r="C548" s="173">
        <v>0</v>
      </c>
      <c r="D548" s="199" t="str">
        <f t="shared" si="80"/>
        <v/>
      </c>
      <c r="E548" s="173">
        <v>0</v>
      </c>
      <c r="F548" s="173">
        <v>0</v>
      </c>
      <c r="G548" s="199" t="str">
        <f t="shared" si="81"/>
        <v/>
      </c>
      <c r="H548" s="199" t="str">
        <f t="shared" si="78"/>
        <v/>
      </c>
      <c r="I548" s="199" t="str">
        <f t="shared" si="78"/>
        <v/>
      </c>
      <c r="J548" s="199" t="str">
        <f t="shared" si="82"/>
        <v/>
      </c>
      <c r="K548" s="173">
        <v>0</v>
      </c>
      <c r="L548" s="173">
        <v>0</v>
      </c>
      <c r="M548" s="199" t="str">
        <f t="shared" si="83"/>
        <v/>
      </c>
      <c r="N548" s="173">
        <v>19</v>
      </c>
      <c r="O548" s="173">
        <v>3</v>
      </c>
      <c r="P548" s="199">
        <f t="shared" si="84"/>
        <v>0.15789473684210525</v>
      </c>
      <c r="Q548" s="199">
        <f t="shared" si="79"/>
        <v>-1</v>
      </c>
      <c r="R548" s="199">
        <f t="shared" si="79"/>
        <v>-1</v>
      </c>
      <c r="S548" s="199" t="str">
        <f t="shared" si="85"/>
        <v/>
      </c>
    </row>
    <row r="549" spans="1:19" ht="14.25" thickBot="1" x14ac:dyDescent="0.3">
      <c r="A549" s="206" t="s">
        <v>353</v>
      </c>
      <c r="B549" s="206">
        <v>0</v>
      </c>
      <c r="C549" s="173">
        <v>0</v>
      </c>
      <c r="D549" s="199" t="str">
        <f t="shared" si="80"/>
        <v/>
      </c>
      <c r="E549" s="173">
        <v>0</v>
      </c>
      <c r="F549" s="173">
        <v>0</v>
      </c>
      <c r="G549" s="199" t="str">
        <f t="shared" si="81"/>
        <v/>
      </c>
      <c r="H549" s="199" t="str">
        <f t="shared" si="78"/>
        <v/>
      </c>
      <c r="I549" s="199" t="str">
        <f t="shared" si="78"/>
        <v/>
      </c>
      <c r="J549" s="199" t="str">
        <f t="shared" si="82"/>
        <v/>
      </c>
      <c r="K549" s="173">
        <v>0</v>
      </c>
      <c r="L549" s="173">
        <v>0</v>
      </c>
      <c r="M549" s="199" t="str">
        <f t="shared" si="83"/>
        <v/>
      </c>
      <c r="N549" s="173">
        <v>57</v>
      </c>
      <c r="O549" s="173">
        <v>44</v>
      </c>
      <c r="P549" s="199">
        <f t="shared" si="84"/>
        <v>0.77192982456140347</v>
      </c>
      <c r="Q549" s="199">
        <f t="shared" si="79"/>
        <v>-1</v>
      </c>
      <c r="R549" s="199">
        <f t="shared" si="79"/>
        <v>-1</v>
      </c>
      <c r="S549" s="199" t="str">
        <f t="shared" si="85"/>
        <v/>
      </c>
    </row>
    <row r="550" spans="1:19" ht="16.5" thickTop="1" thickBot="1" x14ac:dyDescent="0.3">
      <c r="A550" s="200" t="s">
        <v>386</v>
      </c>
      <c r="B550" s="280">
        <v>0</v>
      </c>
      <c r="C550" s="201">
        <v>0</v>
      </c>
      <c r="D550" s="202" t="str">
        <f t="shared" si="80"/>
        <v/>
      </c>
      <c r="E550" s="203">
        <v>38</v>
      </c>
      <c r="F550" s="201">
        <v>13</v>
      </c>
      <c r="G550" s="202">
        <f t="shared" si="81"/>
        <v>0.34210526315789475</v>
      </c>
      <c r="H550" s="202">
        <f t="shared" si="78"/>
        <v>-1</v>
      </c>
      <c r="I550" s="202">
        <f t="shared" si="78"/>
        <v>-1</v>
      </c>
      <c r="J550" s="204" t="str">
        <f t="shared" si="82"/>
        <v/>
      </c>
      <c r="K550" s="205">
        <v>171</v>
      </c>
      <c r="L550" s="201">
        <v>18</v>
      </c>
      <c r="M550" s="202">
        <f t="shared" si="83"/>
        <v>0.10526315789473684</v>
      </c>
      <c r="N550" s="203">
        <v>217</v>
      </c>
      <c r="O550" s="201">
        <v>24</v>
      </c>
      <c r="P550" s="202">
        <f t="shared" si="84"/>
        <v>0.11059907834101383</v>
      </c>
      <c r="Q550" s="202">
        <f t="shared" si="79"/>
        <v>-0.21198156682027647</v>
      </c>
      <c r="R550" s="202">
        <f t="shared" si="79"/>
        <v>-0.25</v>
      </c>
      <c r="S550" s="204">
        <f t="shared" si="85"/>
        <v>-5.3359204462769955E-3</v>
      </c>
    </row>
    <row r="551" spans="1:19" ht="14.25" thickTop="1" x14ac:dyDescent="0.25">
      <c r="A551" s="206" t="s">
        <v>352</v>
      </c>
      <c r="B551" s="206">
        <v>0</v>
      </c>
      <c r="C551" s="173">
        <v>0</v>
      </c>
      <c r="D551" s="199" t="str">
        <f t="shared" si="80"/>
        <v/>
      </c>
      <c r="E551" s="173">
        <v>19</v>
      </c>
      <c r="F551" s="173">
        <v>0</v>
      </c>
      <c r="G551" s="199">
        <f t="shared" si="81"/>
        <v>0</v>
      </c>
      <c r="H551" s="199">
        <f t="shared" si="78"/>
        <v>-1</v>
      </c>
      <c r="I551" s="199" t="str">
        <f t="shared" si="78"/>
        <v/>
      </c>
      <c r="J551" s="199" t="str">
        <f t="shared" si="82"/>
        <v/>
      </c>
      <c r="K551" s="173">
        <v>152</v>
      </c>
      <c r="L551" s="173">
        <v>0</v>
      </c>
      <c r="M551" s="199">
        <f t="shared" si="83"/>
        <v>0</v>
      </c>
      <c r="N551" s="173">
        <v>198</v>
      </c>
      <c r="O551" s="173">
        <v>11</v>
      </c>
      <c r="P551" s="199">
        <f t="shared" si="84"/>
        <v>5.5555555555555552E-2</v>
      </c>
      <c r="Q551" s="199">
        <f t="shared" si="79"/>
        <v>-0.23232323232323238</v>
      </c>
      <c r="R551" s="199">
        <f t="shared" si="79"/>
        <v>-1</v>
      </c>
      <c r="S551" s="199">
        <f t="shared" si="85"/>
        <v>-5.5555555555555552E-2</v>
      </c>
    </row>
    <row r="552" spans="1:19" ht="14.25" thickBot="1" x14ac:dyDescent="0.3">
      <c r="A552" s="206" t="s">
        <v>353</v>
      </c>
      <c r="B552" s="206">
        <v>0</v>
      </c>
      <c r="C552" s="173">
        <v>0</v>
      </c>
      <c r="D552" s="199" t="str">
        <f t="shared" si="80"/>
        <v/>
      </c>
      <c r="E552" s="173">
        <v>19</v>
      </c>
      <c r="F552" s="173">
        <v>13</v>
      </c>
      <c r="G552" s="199">
        <f t="shared" si="81"/>
        <v>0.68421052631578949</v>
      </c>
      <c r="H552" s="199">
        <f t="shared" si="78"/>
        <v>-1</v>
      </c>
      <c r="I552" s="199">
        <f t="shared" si="78"/>
        <v>-1</v>
      </c>
      <c r="J552" s="199" t="str">
        <f t="shared" si="82"/>
        <v/>
      </c>
      <c r="K552" s="173">
        <v>19</v>
      </c>
      <c r="L552" s="173">
        <v>18</v>
      </c>
      <c r="M552" s="199">
        <f t="shared" si="83"/>
        <v>0.94736842105263153</v>
      </c>
      <c r="N552" s="173">
        <v>19</v>
      </c>
      <c r="O552" s="173">
        <v>13</v>
      </c>
      <c r="P552" s="199">
        <f t="shared" si="84"/>
        <v>0.68421052631578949</v>
      </c>
      <c r="Q552" s="199">
        <f t="shared" si="79"/>
        <v>0</v>
      </c>
      <c r="R552" s="199">
        <f t="shared" si="79"/>
        <v>0.38461538461538458</v>
      </c>
      <c r="S552" s="199">
        <f t="shared" si="85"/>
        <v>0.26315789473684204</v>
      </c>
    </row>
    <row r="553" spans="1:19" ht="16.5" thickTop="1" thickBot="1" x14ac:dyDescent="0.3">
      <c r="A553" s="200" t="s">
        <v>605</v>
      </c>
      <c r="B553" s="280">
        <v>0</v>
      </c>
      <c r="C553" s="201">
        <v>0</v>
      </c>
      <c r="D553" s="202" t="str">
        <f t="shared" si="80"/>
        <v/>
      </c>
      <c r="E553" s="203">
        <v>0</v>
      </c>
      <c r="F553" s="201">
        <v>0</v>
      </c>
      <c r="G553" s="202" t="str">
        <f t="shared" si="81"/>
        <v/>
      </c>
      <c r="H553" s="202" t="str">
        <f t="shared" si="78"/>
        <v/>
      </c>
      <c r="I553" s="202" t="str">
        <f t="shared" si="78"/>
        <v/>
      </c>
      <c r="J553" s="204" t="str">
        <f t="shared" si="82"/>
        <v/>
      </c>
      <c r="K553" s="205">
        <v>0</v>
      </c>
      <c r="L553" s="201">
        <v>0</v>
      </c>
      <c r="M553" s="202" t="str">
        <f t="shared" si="83"/>
        <v/>
      </c>
      <c r="N553" s="203">
        <v>19</v>
      </c>
      <c r="O553" s="201">
        <v>11</v>
      </c>
      <c r="P553" s="202">
        <f t="shared" si="84"/>
        <v>0.57894736842105265</v>
      </c>
      <c r="Q553" s="202">
        <f t="shared" si="79"/>
        <v>-1</v>
      </c>
      <c r="R553" s="202">
        <f t="shared" si="79"/>
        <v>-1</v>
      </c>
      <c r="S553" s="204" t="str">
        <f t="shared" si="85"/>
        <v/>
      </c>
    </row>
    <row r="554" spans="1:19" ht="15" thickTop="1" thickBot="1" x14ac:dyDescent="0.3">
      <c r="A554" s="206" t="s">
        <v>353</v>
      </c>
      <c r="B554" s="206">
        <v>0</v>
      </c>
      <c r="C554" s="173">
        <v>0</v>
      </c>
      <c r="D554" s="199" t="str">
        <f t="shared" si="80"/>
        <v/>
      </c>
      <c r="E554" s="173">
        <v>0</v>
      </c>
      <c r="F554" s="173">
        <v>0</v>
      </c>
      <c r="G554" s="199" t="str">
        <f t="shared" si="81"/>
        <v/>
      </c>
      <c r="H554" s="199" t="str">
        <f t="shared" si="78"/>
        <v/>
      </c>
      <c r="I554" s="199" t="str">
        <f t="shared" si="78"/>
        <v/>
      </c>
      <c r="J554" s="199" t="str">
        <f t="shared" si="82"/>
        <v/>
      </c>
      <c r="K554" s="173">
        <v>0</v>
      </c>
      <c r="L554" s="173">
        <v>0</v>
      </c>
      <c r="M554" s="199" t="str">
        <f t="shared" si="83"/>
        <v/>
      </c>
      <c r="N554" s="173">
        <v>19</v>
      </c>
      <c r="O554" s="173">
        <v>11</v>
      </c>
      <c r="P554" s="199">
        <f t="shared" si="84"/>
        <v>0.57894736842105265</v>
      </c>
      <c r="Q554" s="199">
        <f t="shared" si="79"/>
        <v>-1</v>
      </c>
      <c r="R554" s="199">
        <f t="shared" si="79"/>
        <v>-1</v>
      </c>
      <c r="S554" s="199" t="str">
        <f t="shared" si="85"/>
        <v/>
      </c>
    </row>
    <row r="555" spans="1:19" ht="16.5" thickTop="1" thickBot="1" x14ac:dyDescent="0.3">
      <c r="A555" s="200" t="s">
        <v>514</v>
      </c>
      <c r="B555" s="280">
        <v>0</v>
      </c>
      <c r="C555" s="201">
        <v>0</v>
      </c>
      <c r="D555" s="202" t="str">
        <f t="shared" si="80"/>
        <v/>
      </c>
      <c r="E555" s="203">
        <v>0</v>
      </c>
      <c r="F555" s="201">
        <v>0</v>
      </c>
      <c r="G555" s="202" t="str">
        <f t="shared" si="81"/>
        <v/>
      </c>
      <c r="H555" s="202" t="str">
        <f t="shared" si="78"/>
        <v/>
      </c>
      <c r="I555" s="202" t="str">
        <f t="shared" si="78"/>
        <v/>
      </c>
      <c r="J555" s="204" t="str">
        <f t="shared" si="82"/>
        <v/>
      </c>
      <c r="K555" s="205">
        <v>223</v>
      </c>
      <c r="L555" s="201">
        <v>18</v>
      </c>
      <c r="M555" s="202">
        <f t="shared" si="83"/>
        <v>8.0717488789237665E-2</v>
      </c>
      <c r="N555" s="203">
        <v>266</v>
      </c>
      <c r="O555" s="201">
        <v>50</v>
      </c>
      <c r="P555" s="202">
        <f t="shared" si="84"/>
        <v>0.18796992481203006</v>
      </c>
      <c r="Q555" s="202">
        <f t="shared" si="79"/>
        <v>-0.16165413533834583</v>
      </c>
      <c r="R555" s="202">
        <f t="shared" si="79"/>
        <v>-0.64</v>
      </c>
      <c r="S555" s="204">
        <f t="shared" si="85"/>
        <v>-0.1072524360227924</v>
      </c>
    </row>
    <row r="556" spans="1:19" ht="14.25" thickTop="1" x14ac:dyDescent="0.25">
      <c r="A556" s="206" t="s">
        <v>352</v>
      </c>
      <c r="B556" s="206">
        <v>0</v>
      </c>
      <c r="C556" s="173">
        <v>0</v>
      </c>
      <c r="D556" s="199" t="str">
        <f t="shared" si="80"/>
        <v/>
      </c>
      <c r="E556" s="173">
        <v>0</v>
      </c>
      <c r="F556" s="173">
        <v>0</v>
      </c>
      <c r="G556" s="199" t="str">
        <f t="shared" si="81"/>
        <v/>
      </c>
      <c r="H556" s="199" t="str">
        <f t="shared" ref="H556:I619" si="86">IFERROR(B556/E556-1,"")</f>
        <v/>
      </c>
      <c r="I556" s="199" t="str">
        <f t="shared" si="86"/>
        <v/>
      </c>
      <c r="J556" s="199" t="str">
        <f t="shared" si="82"/>
        <v/>
      </c>
      <c r="K556" s="173">
        <v>223</v>
      </c>
      <c r="L556" s="173">
        <v>18</v>
      </c>
      <c r="M556" s="199">
        <f t="shared" si="83"/>
        <v>8.0717488789237665E-2</v>
      </c>
      <c r="N556" s="173">
        <v>38</v>
      </c>
      <c r="O556" s="173">
        <v>17</v>
      </c>
      <c r="P556" s="199">
        <f t="shared" si="84"/>
        <v>0.44736842105263158</v>
      </c>
      <c r="Q556" s="199">
        <f t="shared" ref="Q556:R619" si="87">IFERROR(K556/N556-1,"")</f>
        <v>4.8684210526315788</v>
      </c>
      <c r="R556" s="199">
        <f t="shared" si="87"/>
        <v>5.8823529411764719E-2</v>
      </c>
      <c r="S556" s="199">
        <f t="shared" si="85"/>
        <v>-0.3666509322633939</v>
      </c>
    </row>
    <row r="557" spans="1:19" ht="14.25" thickBot="1" x14ac:dyDescent="0.3">
      <c r="A557" s="206" t="s">
        <v>353</v>
      </c>
      <c r="B557" s="206">
        <v>0</v>
      </c>
      <c r="C557" s="173">
        <v>0</v>
      </c>
      <c r="D557" s="199" t="str">
        <f t="shared" si="80"/>
        <v/>
      </c>
      <c r="E557" s="173">
        <v>0</v>
      </c>
      <c r="F557" s="173">
        <v>0</v>
      </c>
      <c r="G557" s="199" t="str">
        <f t="shared" si="81"/>
        <v/>
      </c>
      <c r="H557" s="199" t="str">
        <f t="shared" si="86"/>
        <v/>
      </c>
      <c r="I557" s="199" t="str">
        <f t="shared" si="86"/>
        <v/>
      </c>
      <c r="J557" s="199" t="str">
        <f t="shared" si="82"/>
        <v/>
      </c>
      <c r="K557" s="173">
        <v>0</v>
      </c>
      <c r="L557" s="173">
        <v>0</v>
      </c>
      <c r="M557" s="199" t="str">
        <f t="shared" si="83"/>
        <v/>
      </c>
      <c r="N557" s="173">
        <v>228</v>
      </c>
      <c r="O557" s="173">
        <v>33</v>
      </c>
      <c r="P557" s="199">
        <f t="shared" si="84"/>
        <v>0.14473684210526316</v>
      </c>
      <c r="Q557" s="199">
        <f t="shared" si="87"/>
        <v>-1</v>
      </c>
      <c r="R557" s="199">
        <f t="shared" si="87"/>
        <v>-1</v>
      </c>
      <c r="S557" s="199" t="str">
        <f t="shared" si="85"/>
        <v/>
      </c>
    </row>
    <row r="558" spans="1:19" ht="16.5" thickTop="1" thickBot="1" x14ac:dyDescent="0.3">
      <c r="A558" s="200" t="s">
        <v>411</v>
      </c>
      <c r="B558" s="280">
        <v>0</v>
      </c>
      <c r="C558" s="201">
        <v>0</v>
      </c>
      <c r="D558" s="202" t="str">
        <f t="shared" si="80"/>
        <v/>
      </c>
      <c r="E558" s="203">
        <v>0</v>
      </c>
      <c r="F558" s="201">
        <v>0</v>
      </c>
      <c r="G558" s="202" t="str">
        <f t="shared" si="81"/>
        <v/>
      </c>
      <c r="H558" s="202" t="str">
        <f t="shared" si="86"/>
        <v/>
      </c>
      <c r="I558" s="202" t="str">
        <f t="shared" si="86"/>
        <v/>
      </c>
      <c r="J558" s="204" t="str">
        <f t="shared" si="82"/>
        <v/>
      </c>
      <c r="K558" s="205">
        <v>0</v>
      </c>
      <c r="L558" s="201">
        <v>0</v>
      </c>
      <c r="M558" s="202" t="str">
        <f t="shared" si="83"/>
        <v/>
      </c>
      <c r="N558" s="203">
        <v>80</v>
      </c>
      <c r="O558" s="201">
        <v>50</v>
      </c>
      <c r="P558" s="202">
        <f t="shared" si="84"/>
        <v>0.625</v>
      </c>
      <c r="Q558" s="202">
        <f t="shared" si="87"/>
        <v>-1</v>
      </c>
      <c r="R558" s="202">
        <f t="shared" si="87"/>
        <v>-1</v>
      </c>
      <c r="S558" s="204" t="str">
        <f t="shared" si="85"/>
        <v/>
      </c>
    </row>
    <row r="559" spans="1:19" ht="15" thickTop="1" thickBot="1" x14ac:dyDescent="0.3">
      <c r="A559" s="206" t="s">
        <v>403</v>
      </c>
      <c r="B559" s="206">
        <v>0</v>
      </c>
      <c r="C559" s="173">
        <v>0</v>
      </c>
      <c r="D559" s="199" t="str">
        <f t="shared" si="80"/>
        <v/>
      </c>
      <c r="E559" s="173">
        <v>0</v>
      </c>
      <c r="F559" s="173">
        <v>0</v>
      </c>
      <c r="G559" s="199" t="str">
        <f t="shared" si="81"/>
        <v/>
      </c>
      <c r="H559" s="199" t="str">
        <f t="shared" si="86"/>
        <v/>
      </c>
      <c r="I559" s="199" t="str">
        <f t="shared" si="86"/>
        <v/>
      </c>
      <c r="J559" s="199" t="str">
        <f t="shared" si="82"/>
        <v/>
      </c>
      <c r="K559" s="173">
        <v>0</v>
      </c>
      <c r="L559" s="173">
        <v>0</v>
      </c>
      <c r="M559" s="199" t="str">
        <f t="shared" si="83"/>
        <v/>
      </c>
      <c r="N559" s="173">
        <v>80</v>
      </c>
      <c r="O559" s="173">
        <v>50</v>
      </c>
      <c r="P559" s="199">
        <f t="shared" si="84"/>
        <v>0.625</v>
      </c>
      <c r="Q559" s="199">
        <f t="shared" si="87"/>
        <v>-1</v>
      </c>
      <c r="R559" s="199">
        <f t="shared" si="87"/>
        <v>-1</v>
      </c>
      <c r="S559" s="199" t="str">
        <f t="shared" si="85"/>
        <v/>
      </c>
    </row>
    <row r="560" spans="1:19" ht="16.5" thickTop="1" thickBot="1" x14ac:dyDescent="0.3">
      <c r="A560" s="200" t="s">
        <v>396</v>
      </c>
      <c r="B560" s="280">
        <v>0</v>
      </c>
      <c r="C560" s="201">
        <v>0</v>
      </c>
      <c r="D560" s="202" t="str">
        <f t="shared" si="80"/>
        <v/>
      </c>
      <c r="E560" s="203">
        <v>19</v>
      </c>
      <c r="F560" s="201">
        <v>4</v>
      </c>
      <c r="G560" s="202">
        <f t="shared" si="81"/>
        <v>0.21052631578947367</v>
      </c>
      <c r="H560" s="202">
        <f t="shared" si="86"/>
        <v>-1</v>
      </c>
      <c r="I560" s="202">
        <f t="shared" si="86"/>
        <v>-1</v>
      </c>
      <c r="J560" s="204" t="str">
        <f t="shared" si="82"/>
        <v/>
      </c>
      <c r="K560" s="205">
        <v>19</v>
      </c>
      <c r="L560" s="201">
        <v>0</v>
      </c>
      <c r="M560" s="202">
        <f t="shared" si="83"/>
        <v>0</v>
      </c>
      <c r="N560" s="203">
        <v>38</v>
      </c>
      <c r="O560" s="201">
        <v>5</v>
      </c>
      <c r="P560" s="202">
        <f t="shared" si="84"/>
        <v>0.13157894736842105</v>
      </c>
      <c r="Q560" s="202">
        <f t="shared" si="87"/>
        <v>-0.5</v>
      </c>
      <c r="R560" s="202">
        <f t="shared" si="87"/>
        <v>-1</v>
      </c>
      <c r="S560" s="204">
        <f t="shared" si="85"/>
        <v>-0.13157894736842105</v>
      </c>
    </row>
    <row r="561" spans="1:19" ht="15" thickTop="1" thickBot="1" x14ac:dyDescent="0.3">
      <c r="A561" s="206" t="s">
        <v>352</v>
      </c>
      <c r="B561" s="206">
        <v>0</v>
      </c>
      <c r="C561" s="173">
        <v>0</v>
      </c>
      <c r="D561" s="199" t="str">
        <f t="shared" si="80"/>
        <v/>
      </c>
      <c r="E561" s="173">
        <v>19</v>
      </c>
      <c r="F561" s="173">
        <v>4</v>
      </c>
      <c r="G561" s="199">
        <f t="shared" si="81"/>
        <v>0.21052631578947367</v>
      </c>
      <c r="H561" s="199">
        <f t="shared" si="86"/>
        <v>-1</v>
      </c>
      <c r="I561" s="199">
        <f t="shared" si="86"/>
        <v>-1</v>
      </c>
      <c r="J561" s="199" t="str">
        <f t="shared" si="82"/>
        <v/>
      </c>
      <c r="K561" s="173">
        <v>19</v>
      </c>
      <c r="L561" s="173">
        <v>0</v>
      </c>
      <c r="M561" s="199">
        <f t="shared" si="83"/>
        <v>0</v>
      </c>
      <c r="N561" s="173">
        <v>38</v>
      </c>
      <c r="O561" s="173">
        <v>5</v>
      </c>
      <c r="P561" s="199">
        <f t="shared" si="84"/>
        <v>0.13157894736842105</v>
      </c>
      <c r="Q561" s="199">
        <f t="shared" si="87"/>
        <v>-0.5</v>
      </c>
      <c r="R561" s="199">
        <f t="shared" si="87"/>
        <v>-1</v>
      </c>
      <c r="S561" s="199">
        <f t="shared" si="85"/>
        <v>-0.13157894736842105</v>
      </c>
    </row>
    <row r="562" spans="1:19" ht="16.5" thickTop="1" thickBot="1" x14ac:dyDescent="0.3">
      <c r="A562" s="200" t="s">
        <v>494</v>
      </c>
      <c r="B562" s="280">
        <v>0</v>
      </c>
      <c r="C562" s="201">
        <v>0</v>
      </c>
      <c r="D562" s="202" t="str">
        <f t="shared" si="80"/>
        <v/>
      </c>
      <c r="E562" s="203">
        <v>174</v>
      </c>
      <c r="F562" s="201">
        <v>120</v>
      </c>
      <c r="G562" s="202">
        <f t="shared" si="81"/>
        <v>0.68965517241379315</v>
      </c>
      <c r="H562" s="202">
        <f t="shared" si="86"/>
        <v>-1</v>
      </c>
      <c r="I562" s="202">
        <f t="shared" si="86"/>
        <v>-1</v>
      </c>
      <c r="J562" s="204" t="str">
        <f t="shared" si="82"/>
        <v/>
      </c>
      <c r="K562" s="205">
        <v>174</v>
      </c>
      <c r="L562" s="201">
        <v>155</v>
      </c>
      <c r="M562" s="202">
        <f t="shared" si="83"/>
        <v>0.89080459770114939</v>
      </c>
      <c r="N562" s="203">
        <v>498</v>
      </c>
      <c r="O562" s="201">
        <v>278</v>
      </c>
      <c r="P562" s="202">
        <f t="shared" si="84"/>
        <v>0.55823293172690758</v>
      </c>
      <c r="Q562" s="202">
        <f t="shared" si="87"/>
        <v>-0.6506024096385542</v>
      </c>
      <c r="R562" s="202">
        <f t="shared" si="87"/>
        <v>-0.44244604316546765</v>
      </c>
      <c r="S562" s="204">
        <f t="shared" si="85"/>
        <v>0.33257166597424181</v>
      </c>
    </row>
    <row r="563" spans="1:19" ht="14.25" thickTop="1" x14ac:dyDescent="0.25">
      <c r="A563" s="206" t="s">
        <v>84</v>
      </c>
      <c r="B563" s="206">
        <v>0</v>
      </c>
      <c r="C563" s="173">
        <v>0</v>
      </c>
      <c r="D563" s="199" t="str">
        <f t="shared" si="80"/>
        <v/>
      </c>
      <c r="E563" s="173">
        <v>0</v>
      </c>
      <c r="F563" s="173">
        <v>0</v>
      </c>
      <c r="G563" s="199" t="str">
        <f t="shared" si="81"/>
        <v/>
      </c>
      <c r="H563" s="199" t="str">
        <f t="shared" si="86"/>
        <v/>
      </c>
      <c r="I563" s="199" t="str">
        <f t="shared" si="86"/>
        <v/>
      </c>
      <c r="J563" s="199" t="str">
        <f t="shared" si="82"/>
        <v/>
      </c>
      <c r="K563" s="173">
        <v>0</v>
      </c>
      <c r="L563" s="173">
        <v>0</v>
      </c>
      <c r="M563" s="199" t="str">
        <f t="shared" si="83"/>
        <v/>
      </c>
      <c r="N563" s="173">
        <v>150</v>
      </c>
      <c r="O563" s="173">
        <v>0</v>
      </c>
      <c r="P563" s="199">
        <f t="shared" si="84"/>
        <v>0</v>
      </c>
      <c r="Q563" s="199">
        <f t="shared" si="87"/>
        <v>-1</v>
      </c>
      <c r="R563" s="199" t="str">
        <f t="shared" si="87"/>
        <v/>
      </c>
      <c r="S563" s="199" t="str">
        <f t="shared" si="85"/>
        <v/>
      </c>
    </row>
    <row r="564" spans="1:19" ht="14.25" thickBot="1" x14ac:dyDescent="0.3">
      <c r="A564" s="206" t="s">
        <v>103</v>
      </c>
      <c r="B564" s="206">
        <v>0</v>
      </c>
      <c r="C564" s="173">
        <v>0</v>
      </c>
      <c r="D564" s="199" t="str">
        <f t="shared" si="80"/>
        <v/>
      </c>
      <c r="E564" s="173">
        <v>174</v>
      </c>
      <c r="F564" s="173">
        <v>120</v>
      </c>
      <c r="G564" s="199">
        <f t="shared" si="81"/>
        <v>0.68965517241379315</v>
      </c>
      <c r="H564" s="199">
        <f t="shared" si="86"/>
        <v>-1</v>
      </c>
      <c r="I564" s="199">
        <f t="shared" si="86"/>
        <v>-1</v>
      </c>
      <c r="J564" s="199" t="str">
        <f t="shared" si="82"/>
        <v/>
      </c>
      <c r="K564" s="173">
        <v>174</v>
      </c>
      <c r="L564" s="173">
        <v>155</v>
      </c>
      <c r="M564" s="199">
        <f t="shared" si="83"/>
        <v>0.89080459770114939</v>
      </c>
      <c r="N564" s="173">
        <v>348</v>
      </c>
      <c r="O564" s="173">
        <v>278</v>
      </c>
      <c r="P564" s="199">
        <f t="shared" si="84"/>
        <v>0.79885057471264365</v>
      </c>
      <c r="Q564" s="199">
        <f t="shared" si="87"/>
        <v>-0.5</v>
      </c>
      <c r="R564" s="199">
        <f t="shared" si="87"/>
        <v>-0.44244604316546765</v>
      </c>
      <c r="S564" s="199">
        <f t="shared" si="85"/>
        <v>9.1954022988505746E-2</v>
      </c>
    </row>
    <row r="565" spans="1:19" ht="16.5" thickTop="1" thickBot="1" x14ac:dyDescent="0.3">
      <c r="A565" s="200" t="s">
        <v>397</v>
      </c>
      <c r="B565" s="280">
        <v>0</v>
      </c>
      <c r="C565" s="201">
        <v>0</v>
      </c>
      <c r="D565" s="202" t="str">
        <f t="shared" si="80"/>
        <v/>
      </c>
      <c r="E565" s="203">
        <v>0</v>
      </c>
      <c r="F565" s="201">
        <v>0</v>
      </c>
      <c r="G565" s="202" t="str">
        <f t="shared" si="81"/>
        <v/>
      </c>
      <c r="H565" s="202" t="str">
        <f t="shared" si="86"/>
        <v/>
      </c>
      <c r="I565" s="202" t="str">
        <f t="shared" si="86"/>
        <v/>
      </c>
      <c r="J565" s="204" t="str">
        <f t="shared" si="82"/>
        <v/>
      </c>
      <c r="K565" s="205">
        <v>155</v>
      </c>
      <c r="L565" s="201">
        <v>10</v>
      </c>
      <c r="M565" s="202">
        <f t="shared" si="83"/>
        <v>6.4516129032258063E-2</v>
      </c>
      <c r="N565" s="203">
        <v>420</v>
      </c>
      <c r="O565" s="201">
        <v>24</v>
      </c>
      <c r="P565" s="202">
        <f t="shared" si="84"/>
        <v>5.7142857142857141E-2</v>
      </c>
      <c r="Q565" s="202">
        <f t="shared" si="87"/>
        <v>-0.63095238095238093</v>
      </c>
      <c r="R565" s="202">
        <f t="shared" si="87"/>
        <v>-0.58333333333333326</v>
      </c>
      <c r="S565" s="204">
        <f t="shared" si="85"/>
        <v>7.3732718894009217E-3</v>
      </c>
    </row>
    <row r="566" spans="1:19" ht="14.25" thickTop="1" x14ac:dyDescent="0.25">
      <c r="A566" s="206" t="s">
        <v>352</v>
      </c>
      <c r="B566" s="206">
        <v>0</v>
      </c>
      <c r="C566" s="173">
        <v>0</v>
      </c>
      <c r="D566" s="199" t="str">
        <f t="shared" si="80"/>
        <v/>
      </c>
      <c r="E566" s="173">
        <v>0</v>
      </c>
      <c r="F566" s="173">
        <v>0</v>
      </c>
      <c r="G566" s="199" t="str">
        <f t="shared" si="81"/>
        <v/>
      </c>
      <c r="H566" s="199" t="str">
        <f t="shared" si="86"/>
        <v/>
      </c>
      <c r="I566" s="199" t="str">
        <f t="shared" si="86"/>
        <v/>
      </c>
      <c r="J566" s="199" t="str">
        <f t="shared" si="82"/>
        <v/>
      </c>
      <c r="K566" s="173">
        <v>79</v>
      </c>
      <c r="L566" s="173">
        <v>9</v>
      </c>
      <c r="M566" s="199">
        <f t="shared" si="83"/>
        <v>0.11392405063291139</v>
      </c>
      <c r="N566" s="173">
        <v>59</v>
      </c>
      <c r="O566" s="173">
        <v>11</v>
      </c>
      <c r="P566" s="199">
        <f t="shared" si="84"/>
        <v>0.1864406779661017</v>
      </c>
      <c r="Q566" s="199">
        <f t="shared" si="87"/>
        <v>0.33898305084745761</v>
      </c>
      <c r="R566" s="199">
        <f t="shared" si="87"/>
        <v>-0.18181818181818177</v>
      </c>
      <c r="S566" s="199">
        <f t="shared" si="85"/>
        <v>-7.2516627333190309E-2</v>
      </c>
    </row>
    <row r="567" spans="1:19" ht="14.25" thickBot="1" x14ac:dyDescent="0.3">
      <c r="A567" s="206" t="s">
        <v>353</v>
      </c>
      <c r="B567" s="206">
        <v>0</v>
      </c>
      <c r="C567" s="173">
        <v>0</v>
      </c>
      <c r="D567" s="199" t="str">
        <f t="shared" si="80"/>
        <v/>
      </c>
      <c r="E567" s="173">
        <v>0</v>
      </c>
      <c r="F567" s="173">
        <v>0</v>
      </c>
      <c r="G567" s="199" t="str">
        <f t="shared" si="81"/>
        <v/>
      </c>
      <c r="H567" s="199" t="str">
        <f t="shared" si="86"/>
        <v/>
      </c>
      <c r="I567" s="199" t="str">
        <f t="shared" si="86"/>
        <v/>
      </c>
      <c r="J567" s="199" t="str">
        <f t="shared" si="82"/>
        <v/>
      </c>
      <c r="K567" s="173">
        <v>76</v>
      </c>
      <c r="L567" s="173">
        <v>1</v>
      </c>
      <c r="M567" s="199">
        <f t="shared" si="83"/>
        <v>1.3157894736842105E-2</v>
      </c>
      <c r="N567" s="173">
        <v>361</v>
      </c>
      <c r="O567" s="173">
        <v>13</v>
      </c>
      <c r="P567" s="199">
        <f t="shared" si="84"/>
        <v>3.6011080332409975E-2</v>
      </c>
      <c r="Q567" s="199">
        <f t="shared" si="87"/>
        <v>-0.78947368421052633</v>
      </c>
      <c r="R567" s="199">
        <f t="shared" si="87"/>
        <v>-0.92307692307692313</v>
      </c>
      <c r="S567" s="199">
        <f t="shared" si="85"/>
        <v>-2.2853185595567871E-2</v>
      </c>
    </row>
    <row r="568" spans="1:19" ht="16.5" thickTop="1" thickBot="1" x14ac:dyDescent="0.3">
      <c r="A568" s="200" t="s">
        <v>495</v>
      </c>
      <c r="B568" s="280">
        <v>0</v>
      </c>
      <c r="C568" s="201">
        <v>0</v>
      </c>
      <c r="D568" s="202" t="str">
        <f t="shared" si="80"/>
        <v/>
      </c>
      <c r="E568" s="203">
        <v>0</v>
      </c>
      <c r="F568" s="201">
        <v>0</v>
      </c>
      <c r="G568" s="202" t="str">
        <f t="shared" si="81"/>
        <v/>
      </c>
      <c r="H568" s="202" t="str">
        <f t="shared" si="86"/>
        <v/>
      </c>
      <c r="I568" s="202" t="str">
        <f t="shared" si="86"/>
        <v/>
      </c>
      <c r="J568" s="204" t="str">
        <f t="shared" si="82"/>
        <v/>
      </c>
      <c r="K568" s="205">
        <v>612</v>
      </c>
      <c r="L568" s="201">
        <v>186</v>
      </c>
      <c r="M568" s="202">
        <f t="shared" si="83"/>
        <v>0.30392156862745096</v>
      </c>
      <c r="N568" s="203">
        <v>150</v>
      </c>
      <c r="O568" s="201">
        <v>136</v>
      </c>
      <c r="P568" s="202">
        <f t="shared" si="84"/>
        <v>0.90666666666666662</v>
      </c>
      <c r="Q568" s="202">
        <f t="shared" si="87"/>
        <v>3.08</v>
      </c>
      <c r="R568" s="202">
        <f t="shared" si="87"/>
        <v>0.36764705882352944</v>
      </c>
      <c r="S568" s="204">
        <f t="shared" si="85"/>
        <v>-0.60274509803921572</v>
      </c>
    </row>
    <row r="569" spans="1:19" ht="14.25" thickTop="1" x14ac:dyDescent="0.25">
      <c r="A569" s="206" t="s">
        <v>103</v>
      </c>
      <c r="B569" s="206">
        <v>0</v>
      </c>
      <c r="C569" s="173">
        <v>0</v>
      </c>
      <c r="D569" s="199" t="str">
        <f t="shared" si="80"/>
        <v/>
      </c>
      <c r="E569" s="173">
        <v>0</v>
      </c>
      <c r="F569" s="173">
        <v>0</v>
      </c>
      <c r="G569" s="199" t="str">
        <f t="shared" si="81"/>
        <v/>
      </c>
      <c r="H569" s="199" t="str">
        <f t="shared" si="86"/>
        <v/>
      </c>
      <c r="I569" s="199" t="str">
        <f t="shared" si="86"/>
        <v/>
      </c>
      <c r="J569" s="199" t="str">
        <f t="shared" si="82"/>
        <v/>
      </c>
      <c r="K569" s="173">
        <v>174</v>
      </c>
      <c r="L569" s="173">
        <v>148</v>
      </c>
      <c r="M569" s="199">
        <f t="shared" si="83"/>
        <v>0.85057471264367812</v>
      </c>
      <c r="N569" s="173">
        <v>0</v>
      </c>
      <c r="O569" s="173">
        <v>0</v>
      </c>
      <c r="P569" s="199" t="str">
        <f t="shared" si="84"/>
        <v/>
      </c>
      <c r="Q569" s="199" t="str">
        <f t="shared" si="87"/>
        <v/>
      </c>
      <c r="R569" s="199" t="str">
        <f t="shared" si="87"/>
        <v/>
      </c>
      <c r="S569" s="199" t="str">
        <f t="shared" si="85"/>
        <v/>
      </c>
    </row>
    <row r="570" spans="1:19" x14ac:dyDescent="0.25">
      <c r="A570" s="206" t="s">
        <v>350</v>
      </c>
      <c r="B570" s="206">
        <v>0</v>
      </c>
      <c r="C570" s="173">
        <v>0</v>
      </c>
      <c r="D570" s="199" t="str">
        <f t="shared" si="80"/>
        <v/>
      </c>
      <c r="E570" s="173">
        <v>0</v>
      </c>
      <c r="F570" s="173">
        <v>0</v>
      </c>
      <c r="G570" s="199" t="str">
        <f t="shared" si="81"/>
        <v/>
      </c>
      <c r="H570" s="199" t="str">
        <f t="shared" si="86"/>
        <v/>
      </c>
      <c r="I570" s="199" t="str">
        <f t="shared" si="86"/>
        <v/>
      </c>
      <c r="J570" s="199" t="str">
        <f t="shared" si="82"/>
        <v/>
      </c>
      <c r="K570" s="173">
        <v>288</v>
      </c>
      <c r="L570" s="173">
        <v>38</v>
      </c>
      <c r="M570" s="199">
        <f t="shared" si="83"/>
        <v>0.13194444444444445</v>
      </c>
      <c r="N570" s="173">
        <v>0</v>
      </c>
      <c r="O570" s="173">
        <v>0</v>
      </c>
      <c r="P570" s="199" t="str">
        <f t="shared" si="84"/>
        <v/>
      </c>
      <c r="Q570" s="199" t="str">
        <f t="shared" si="87"/>
        <v/>
      </c>
      <c r="R570" s="199" t="str">
        <f t="shared" si="87"/>
        <v/>
      </c>
      <c r="S570" s="199" t="str">
        <f t="shared" si="85"/>
        <v/>
      </c>
    </row>
    <row r="571" spans="1:19" ht="14.25" thickBot="1" x14ac:dyDescent="0.3">
      <c r="A571" s="206" t="s">
        <v>84</v>
      </c>
      <c r="B571" s="206">
        <v>0</v>
      </c>
      <c r="C571" s="173">
        <v>0</v>
      </c>
      <c r="D571" s="199" t="str">
        <f t="shared" si="80"/>
        <v/>
      </c>
      <c r="E571" s="173">
        <v>0</v>
      </c>
      <c r="F571" s="173">
        <v>0</v>
      </c>
      <c r="G571" s="199" t="str">
        <f t="shared" si="81"/>
        <v/>
      </c>
      <c r="H571" s="199" t="str">
        <f t="shared" si="86"/>
        <v/>
      </c>
      <c r="I571" s="199" t="str">
        <f t="shared" si="86"/>
        <v/>
      </c>
      <c r="J571" s="199" t="str">
        <f t="shared" si="82"/>
        <v/>
      </c>
      <c r="K571" s="173">
        <v>150</v>
      </c>
      <c r="L571" s="173">
        <v>0</v>
      </c>
      <c r="M571" s="199">
        <f t="shared" si="83"/>
        <v>0</v>
      </c>
      <c r="N571" s="173">
        <v>150</v>
      </c>
      <c r="O571" s="173">
        <v>136</v>
      </c>
      <c r="P571" s="199">
        <f t="shared" si="84"/>
        <v>0.90666666666666662</v>
      </c>
      <c r="Q571" s="199">
        <f t="shared" si="87"/>
        <v>0</v>
      </c>
      <c r="R571" s="199">
        <f t="shared" si="87"/>
        <v>-1</v>
      </c>
      <c r="S571" s="199">
        <f t="shared" si="85"/>
        <v>-0.90666666666666662</v>
      </c>
    </row>
    <row r="572" spans="1:19" ht="16.5" thickTop="1" thickBot="1" x14ac:dyDescent="0.3">
      <c r="A572" s="200" t="s">
        <v>348</v>
      </c>
      <c r="B572" s="280">
        <v>0</v>
      </c>
      <c r="C572" s="201">
        <v>0</v>
      </c>
      <c r="D572" s="202" t="str">
        <f t="shared" si="80"/>
        <v/>
      </c>
      <c r="E572" s="203">
        <v>0</v>
      </c>
      <c r="F572" s="201">
        <v>0</v>
      </c>
      <c r="G572" s="202" t="str">
        <f t="shared" si="81"/>
        <v/>
      </c>
      <c r="H572" s="202" t="str">
        <f t="shared" si="86"/>
        <v/>
      </c>
      <c r="I572" s="202" t="str">
        <f t="shared" si="86"/>
        <v/>
      </c>
      <c r="J572" s="204" t="str">
        <f t="shared" si="82"/>
        <v/>
      </c>
      <c r="K572" s="205">
        <v>9</v>
      </c>
      <c r="L572" s="201">
        <v>9</v>
      </c>
      <c r="M572" s="202">
        <f t="shared" si="83"/>
        <v>1</v>
      </c>
      <c r="N572" s="203">
        <v>0</v>
      </c>
      <c r="O572" s="201">
        <v>0</v>
      </c>
      <c r="P572" s="202" t="str">
        <f t="shared" si="84"/>
        <v/>
      </c>
      <c r="Q572" s="202" t="str">
        <f t="shared" si="87"/>
        <v/>
      </c>
      <c r="R572" s="202" t="str">
        <f t="shared" si="87"/>
        <v/>
      </c>
      <c r="S572" s="204" t="str">
        <f t="shared" si="85"/>
        <v/>
      </c>
    </row>
    <row r="573" spans="1:19" ht="15" thickTop="1" thickBot="1" x14ac:dyDescent="0.3">
      <c r="A573" s="206" t="s">
        <v>352</v>
      </c>
      <c r="B573" s="206">
        <v>0</v>
      </c>
      <c r="C573" s="173">
        <v>0</v>
      </c>
      <c r="D573" s="199" t="str">
        <f t="shared" si="80"/>
        <v/>
      </c>
      <c r="E573" s="173">
        <v>0</v>
      </c>
      <c r="F573" s="173">
        <v>0</v>
      </c>
      <c r="G573" s="199" t="str">
        <f t="shared" si="81"/>
        <v/>
      </c>
      <c r="H573" s="199" t="str">
        <f t="shared" si="86"/>
        <v/>
      </c>
      <c r="I573" s="199" t="str">
        <f t="shared" si="86"/>
        <v/>
      </c>
      <c r="J573" s="199" t="str">
        <f t="shared" si="82"/>
        <v/>
      </c>
      <c r="K573" s="173">
        <v>9</v>
      </c>
      <c r="L573" s="173">
        <v>9</v>
      </c>
      <c r="M573" s="199">
        <f t="shared" si="83"/>
        <v>1</v>
      </c>
      <c r="N573" s="173">
        <v>0</v>
      </c>
      <c r="O573" s="173">
        <v>0</v>
      </c>
      <c r="P573" s="199" t="str">
        <f t="shared" si="84"/>
        <v/>
      </c>
      <c r="Q573" s="199" t="str">
        <f t="shared" si="87"/>
        <v/>
      </c>
      <c r="R573" s="199" t="str">
        <f t="shared" si="87"/>
        <v/>
      </c>
      <c r="S573" s="199" t="str">
        <f t="shared" si="85"/>
        <v/>
      </c>
    </row>
    <row r="574" spans="1:19" ht="16.5" thickTop="1" thickBot="1" x14ac:dyDescent="0.3">
      <c r="A574" s="200" t="s">
        <v>519</v>
      </c>
      <c r="B574" s="280">
        <v>0</v>
      </c>
      <c r="C574" s="201">
        <v>0</v>
      </c>
      <c r="D574" s="202" t="str">
        <f t="shared" si="80"/>
        <v/>
      </c>
      <c r="E574" s="203">
        <v>0</v>
      </c>
      <c r="F574" s="201">
        <v>0</v>
      </c>
      <c r="G574" s="202" t="str">
        <f t="shared" si="81"/>
        <v/>
      </c>
      <c r="H574" s="202" t="str">
        <f t="shared" si="86"/>
        <v/>
      </c>
      <c r="I574" s="202" t="str">
        <f t="shared" si="86"/>
        <v/>
      </c>
      <c r="J574" s="204" t="str">
        <f t="shared" si="82"/>
        <v/>
      </c>
      <c r="K574" s="205">
        <v>40</v>
      </c>
      <c r="L574" s="201">
        <v>8</v>
      </c>
      <c r="M574" s="202">
        <f t="shared" si="83"/>
        <v>0.2</v>
      </c>
      <c r="N574" s="203">
        <v>0</v>
      </c>
      <c r="O574" s="201">
        <v>0</v>
      </c>
      <c r="P574" s="202" t="str">
        <f t="shared" si="84"/>
        <v/>
      </c>
      <c r="Q574" s="202" t="str">
        <f t="shared" si="87"/>
        <v/>
      </c>
      <c r="R574" s="202" t="str">
        <f t="shared" si="87"/>
        <v/>
      </c>
      <c r="S574" s="204" t="str">
        <f t="shared" si="85"/>
        <v/>
      </c>
    </row>
    <row r="575" spans="1:19" ht="15" thickTop="1" thickBot="1" x14ac:dyDescent="0.3">
      <c r="A575" s="206" t="s">
        <v>352</v>
      </c>
      <c r="B575" s="206">
        <v>0</v>
      </c>
      <c r="C575" s="173">
        <v>0</v>
      </c>
      <c r="D575" s="199" t="str">
        <f t="shared" si="80"/>
        <v/>
      </c>
      <c r="E575" s="173">
        <v>0</v>
      </c>
      <c r="F575" s="173">
        <v>0</v>
      </c>
      <c r="G575" s="199" t="str">
        <f t="shared" si="81"/>
        <v/>
      </c>
      <c r="H575" s="199" t="str">
        <f t="shared" si="86"/>
        <v/>
      </c>
      <c r="I575" s="199" t="str">
        <f t="shared" si="86"/>
        <v/>
      </c>
      <c r="J575" s="199" t="str">
        <f t="shared" si="82"/>
        <v/>
      </c>
      <c r="K575" s="173">
        <v>40</v>
      </c>
      <c r="L575" s="173">
        <v>8</v>
      </c>
      <c r="M575" s="199">
        <f t="shared" si="83"/>
        <v>0.2</v>
      </c>
      <c r="N575" s="173">
        <v>0</v>
      </c>
      <c r="O575" s="173">
        <v>0</v>
      </c>
      <c r="P575" s="199" t="str">
        <f t="shared" si="84"/>
        <v/>
      </c>
      <c r="Q575" s="199" t="str">
        <f t="shared" si="87"/>
        <v/>
      </c>
      <c r="R575" s="199" t="str">
        <f t="shared" si="87"/>
        <v/>
      </c>
      <c r="S575" s="199" t="str">
        <f t="shared" si="85"/>
        <v/>
      </c>
    </row>
    <row r="576" spans="1:19" ht="16.5" thickTop="1" thickBot="1" x14ac:dyDescent="0.3">
      <c r="A576" s="200" t="s">
        <v>523</v>
      </c>
      <c r="B576" s="280">
        <v>0</v>
      </c>
      <c r="C576" s="201">
        <v>0</v>
      </c>
      <c r="D576" s="202" t="str">
        <f t="shared" si="80"/>
        <v/>
      </c>
      <c r="E576" s="203">
        <v>0</v>
      </c>
      <c r="F576" s="201">
        <v>0</v>
      </c>
      <c r="G576" s="202" t="str">
        <f t="shared" si="81"/>
        <v/>
      </c>
      <c r="H576" s="202" t="str">
        <f t="shared" si="86"/>
        <v/>
      </c>
      <c r="I576" s="202" t="str">
        <f t="shared" si="86"/>
        <v/>
      </c>
      <c r="J576" s="204" t="str">
        <f t="shared" si="82"/>
        <v/>
      </c>
      <c r="K576" s="205">
        <v>38</v>
      </c>
      <c r="L576" s="201">
        <v>0</v>
      </c>
      <c r="M576" s="202">
        <f t="shared" si="83"/>
        <v>0</v>
      </c>
      <c r="N576" s="203">
        <v>0</v>
      </c>
      <c r="O576" s="201">
        <v>0</v>
      </c>
      <c r="P576" s="202" t="str">
        <f t="shared" si="84"/>
        <v/>
      </c>
      <c r="Q576" s="202" t="str">
        <f t="shared" si="87"/>
        <v/>
      </c>
      <c r="R576" s="202" t="str">
        <f t="shared" si="87"/>
        <v/>
      </c>
      <c r="S576" s="204" t="str">
        <f t="shared" si="85"/>
        <v/>
      </c>
    </row>
    <row r="577" spans="1:19" ht="15" thickTop="1" thickBot="1" x14ac:dyDescent="0.3">
      <c r="A577" s="206" t="s">
        <v>352</v>
      </c>
      <c r="B577" s="206">
        <v>0</v>
      </c>
      <c r="C577" s="173">
        <v>0</v>
      </c>
      <c r="D577" s="199" t="str">
        <f t="shared" si="80"/>
        <v/>
      </c>
      <c r="E577" s="173">
        <v>0</v>
      </c>
      <c r="F577" s="173">
        <v>0</v>
      </c>
      <c r="G577" s="199" t="str">
        <f t="shared" si="81"/>
        <v/>
      </c>
      <c r="H577" s="199" t="str">
        <f t="shared" si="86"/>
        <v/>
      </c>
      <c r="I577" s="199" t="str">
        <f t="shared" si="86"/>
        <v/>
      </c>
      <c r="J577" s="199" t="str">
        <f t="shared" si="82"/>
        <v/>
      </c>
      <c r="K577" s="173">
        <v>38</v>
      </c>
      <c r="L577" s="173">
        <v>0</v>
      </c>
      <c r="M577" s="199">
        <f t="shared" si="83"/>
        <v>0</v>
      </c>
      <c r="N577" s="173">
        <v>0</v>
      </c>
      <c r="O577" s="173">
        <v>0</v>
      </c>
      <c r="P577" s="199" t="str">
        <f t="shared" si="84"/>
        <v/>
      </c>
      <c r="Q577" s="199" t="str">
        <f t="shared" si="87"/>
        <v/>
      </c>
      <c r="R577" s="199" t="str">
        <f t="shared" si="87"/>
        <v/>
      </c>
      <c r="S577" s="199" t="str">
        <f t="shared" si="85"/>
        <v/>
      </c>
    </row>
    <row r="578" spans="1:19" ht="16.5" thickTop="1" thickBot="1" x14ac:dyDescent="0.3">
      <c r="A578" s="200" t="s">
        <v>496</v>
      </c>
      <c r="B578" s="280">
        <v>0</v>
      </c>
      <c r="C578" s="201">
        <v>0</v>
      </c>
      <c r="D578" s="202" t="str">
        <f t="shared" si="80"/>
        <v/>
      </c>
      <c r="E578" s="203">
        <v>0</v>
      </c>
      <c r="F578" s="201">
        <v>0</v>
      </c>
      <c r="G578" s="202" t="str">
        <f t="shared" si="81"/>
        <v/>
      </c>
      <c r="H578" s="202" t="str">
        <f t="shared" si="86"/>
        <v/>
      </c>
      <c r="I578" s="202" t="str">
        <f t="shared" si="86"/>
        <v/>
      </c>
      <c r="J578" s="204" t="str">
        <f t="shared" si="82"/>
        <v/>
      </c>
      <c r="K578" s="205">
        <v>0</v>
      </c>
      <c r="L578" s="201">
        <v>0</v>
      </c>
      <c r="M578" s="202" t="str">
        <f t="shared" si="83"/>
        <v/>
      </c>
      <c r="N578" s="203">
        <v>144</v>
      </c>
      <c r="O578" s="201">
        <v>134</v>
      </c>
      <c r="P578" s="202">
        <f t="shared" si="84"/>
        <v>0.93055555555555558</v>
      </c>
      <c r="Q578" s="202">
        <f t="shared" si="87"/>
        <v>-1</v>
      </c>
      <c r="R578" s="202">
        <f t="shared" si="87"/>
        <v>-1</v>
      </c>
      <c r="S578" s="204" t="str">
        <f t="shared" si="85"/>
        <v/>
      </c>
    </row>
    <row r="579" spans="1:19" ht="15" thickTop="1" thickBot="1" x14ac:dyDescent="0.3">
      <c r="A579" s="206" t="s">
        <v>103</v>
      </c>
      <c r="B579" s="206">
        <v>0</v>
      </c>
      <c r="C579" s="173">
        <v>0</v>
      </c>
      <c r="D579" s="199" t="str">
        <f t="shared" si="80"/>
        <v/>
      </c>
      <c r="E579" s="173">
        <v>0</v>
      </c>
      <c r="F579" s="173">
        <v>0</v>
      </c>
      <c r="G579" s="199" t="str">
        <f t="shared" si="81"/>
        <v/>
      </c>
      <c r="H579" s="199" t="str">
        <f t="shared" si="86"/>
        <v/>
      </c>
      <c r="I579" s="199" t="str">
        <f t="shared" si="86"/>
        <v/>
      </c>
      <c r="J579" s="199" t="str">
        <f t="shared" si="82"/>
        <v/>
      </c>
      <c r="K579" s="173">
        <v>0</v>
      </c>
      <c r="L579" s="173">
        <v>0</v>
      </c>
      <c r="M579" s="199" t="str">
        <f t="shared" si="83"/>
        <v/>
      </c>
      <c r="N579" s="173">
        <v>144</v>
      </c>
      <c r="O579" s="173">
        <v>134</v>
      </c>
      <c r="P579" s="199">
        <f t="shared" si="84"/>
        <v>0.93055555555555558</v>
      </c>
      <c r="Q579" s="199">
        <f t="shared" si="87"/>
        <v>-1</v>
      </c>
      <c r="R579" s="199">
        <f t="shared" si="87"/>
        <v>-1</v>
      </c>
      <c r="S579" s="199" t="str">
        <f t="shared" si="85"/>
        <v/>
      </c>
    </row>
    <row r="580" spans="1:19" ht="16.5" thickTop="1" thickBot="1" x14ac:dyDescent="0.3">
      <c r="A580" s="200" t="s">
        <v>638</v>
      </c>
      <c r="B580" s="280">
        <v>0</v>
      </c>
      <c r="C580" s="201">
        <v>0</v>
      </c>
      <c r="D580" s="202" t="str">
        <f t="shared" si="80"/>
        <v/>
      </c>
      <c r="E580" s="203">
        <v>144</v>
      </c>
      <c r="F580" s="201">
        <v>144</v>
      </c>
      <c r="G580" s="202">
        <f t="shared" si="81"/>
        <v>1</v>
      </c>
      <c r="H580" s="202">
        <f t="shared" si="86"/>
        <v>-1</v>
      </c>
      <c r="I580" s="202">
        <f t="shared" si="86"/>
        <v>-1</v>
      </c>
      <c r="J580" s="204" t="str">
        <f t="shared" si="82"/>
        <v/>
      </c>
      <c r="K580" s="205">
        <v>0</v>
      </c>
      <c r="L580" s="201">
        <v>0</v>
      </c>
      <c r="M580" s="202" t="str">
        <f t="shared" si="83"/>
        <v/>
      </c>
      <c r="N580" s="203">
        <v>144</v>
      </c>
      <c r="O580" s="201">
        <v>144</v>
      </c>
      <c r="P580" s="202">
        <f t="shared" si="84"/>
        <v>1</v>
      </c>
      <c r="Q580" s="202">
        <f t="shared" si="87"/>
        <v>-1</v>
      </c>
      <c r="R580" s="202">
        <f t="shared" si="87"/>
        <v>-1</v>
      </c>
      <c r="S580" s="204" t="str">
        <f t="shared" si="85"/>
        <v/>
      </c>
    </row>
    <row r="581" spans="1:19" ht="15" thickTop="1" thickBot="1" x14ac:dyDescent="0.3">
      <c r="A581" s="206" t="s">
        <v>103</v>
      </c>
      <c r="B581" s="206">
        <v>0</v>
      </c>
      <c r="C581" s="173">
        <v>0</v>
      </c>
      <c r="D581" s="199" t="str">
        <f t="shared" si="80"/>
        <v/>
      </c>
      <c r="E581" s="173">
        <v>144</v>
      </c>
      <c r="F581" s="173">
        <v>144</v>
      </c>
      <c r="G581" s="199">
        <f t="shared" si="81"/>
        <v>1</v>
      </c>
      <c r="H581" s="199">
        <f t="shared" si="86"/>
        <v>-1</v>
      </c>
      <c r="I581" s="199">
        <f t="shared" si="86"/>
        <v>-1</v>
      </c>
      <c r="J581" s="199" t="str">
        <f t="shared" si="82"/>
        <v/>
      </c>
      <c r="K581" s="173">
        <v>0</v>
      </c>
      <c r="L581" s="173">
        <v>0</v>
      </c>
      <c r="M581" s="199" t="str">
        <f t="shared" si="83"/>
        <v/>
      </c>
      <c r="N581" s="173">
        <v>144</v>
      </c>
      <c r="O581" s="173">
        <v>144</v>
      </c>
      <c r="P581" s="199">
        <f t="shared" si="84"/>
        <v>1</v>
      </c>
      <c r="Q581" s="199">
        <f t="shared" si="87"/>
        <v>-1</v>
      </c>
      <c r="R581" s="199">
        <f t="shared" si="87"/>
        <v>-1</v>
      </c>
      <c r="S581" s="199" t="str">
        <f t="shared" si="85"/>
        <v/>
      </c>
    </row>
    <row r="582" spans="1:19" ht="16.5" thickTop="1" thickBot="1" x14ac:dyDescent="0.3">
      <c r="A582" s="200" t="s">
        <v>497</v>
      </c>
      <c r="B582" s="280">
        <v>0</v>
      </c>
      <c r="C582" s="201">
        <v>0</v>
      </c>
      <c r="D582" s="202" t="str">
        <f t="shared" si="80"/>
        <v/>
      </c>
      <c r="E582" s="203">
        <v>0</v>
      </c>
      <c r="F582" s="201">
        <v>0</v>
      </c>
      <c r="G582" s="202" t="str">
        <f t="shared" si="81"/>
        <v/>
      </c>
      <c r="H582" s="202" t="str">
        <f t="shared" si="86"/>
        <v/>
      </c>
      <c r="I582" s="202" t="str">
        <f t="shared" si="86"/>
        <v/>
      </c>
      <c r="J582" s="204" t="str">
        <f t="shared" si="82"/>
        <v/>
      </c>
      <c r="K582" s="205">
        <v>764</v>
      </c>
      <c r="L582" s="201">
        <v>252</v>
      </c>
      <c r="M582" s="202">
        <f t="shared" si="83"/>
        <v>0.32984293193717279</v>
      </c>
      <c r="N582" s="203">
        <v>1020</v>
      </c>
      <c r="O582" s="201">
        <v>479</v>
      </c>
      <c r="P582" s="202">
        <f t="shared" si="84"/>
        <v>0.4696078431372549</v>
      </c>
      <c r="Q582" s="202">
        <f t="shared" si="87"/>
        <v>-0.25098039215686274</v>
      </c>
      <c r="R582" s="202">
        <f t="shared" si="87"/>
        <v>-0.47390396659707723</v>
      </c>
      <c r="S582" s="204">
        <f t="shared" si="85"/>
        <v>-0.13976491120008211</v>
      </c>
    </row>
    <row r="583" spans="1:19" ht="15" thickTop="1" thickBot="1" x14ac:dyDescent="0.3">
      <c r="A583" s="206" t="s">
        <v>350</v>
      </c>
      <c r="B583" s="206">
        <v>0</v>
      </c>
      <c r="C583" s="173">
        <v>0</v>
      </c>
      <c r="D583" s="199" t="str">
        <f t="shared" si="80"/>
        <v/>
      </c>
      <c r="E583" s="173">
        <v>0</v>
      </c>
      <c r="F583" s="173">
        <v>0</v>
      </c>
      <c r="G583" s="199" t="str">
        <f t="shared" si="81"/>
        <v/>
      </c>
      <c r="H583" s="199" t="str">
        <f t="shared" si="86"/>
        <v/>
      </c>
      <c r="I583" s="199" t="str">
        <f t="shared" si="86"/>
        <v/>
      </c>
      <c r="J583" s="199" t="str">
        <f t="shared" si="82"/>
        <v/>
      </c>
      <c r="K583" s="173">
        <v>764</v>
      </c>
      <c r="L583" s="173">
        <v>252</v>
      </c>
      <c r="M583" s="199">
        <f t="shared" si="83"/>
        <v>0.32984293193717279</v>
      </c>
      <c r="N583" s="173">
        <v>1020</v>
      </c>
      <c r="O583" s="173">
        <v>479</v>
      </c>
      <c r="P583" s="199">
        <f t="shared" si="84"/>
        <v>0.4696078431372549</v>
      </c>
      <c r="Q583" s="199">
        <f t="shared" si="87"/>
        <v>-0.25098039215686274</v>
      </c>
      <c r="R583" s="199">
        <f t="shared" si="87"/>
        <v>-0.47390396659707723</v>
      </c>
      <c r="S583" s="199">
        <f t="shared" si="85"/>
        <v>-0.13976491120008211</v>
      </c>
    </row>
    <row r="584" spans="1:19" ht="16.5" thickTop="1" thickBot="1" x14ac:dyDescent="0.3">
      <c r="A584" s="200" t="s">
        <v>530</v>
      </c>
      <c r="B584" s="280">
        <v>0</v>
      </c>
      <c r="C584" s="201">
        <v>0</v>
      </c>
      <c r="D584" s="202" t="str">
        <f t="shared" si="80"/>
        <v/>
      </c>
      <c r="E584" s="203">
        <v>0</v>
      </c>
      <c r="F584" s="201">
        <v>0</v>
      </c>
      <c r="G584" s="202" t="str">
        <f t="shared" si="81"/>
        <v/>
      </c>
      <c r="H584" s="202" t="str">
        <f t="shared" si="86"/>
        <v/>
      </c>
      <c r="I584" s="202" t="str">
        <f t="shared" si="86"/>
        <v/>
      </c>
      <c r="J584" s="204" t="str">
        <f t="shared" si="82"/>
        <v/>
      </c>
      <c r="K584" s="205">
        <v>19</v>
      </c>
      <c r="L584" s="201">
        <v>13</v>
      </c>
      <c r="M584" s="202">
        <f t="shared" si="83"/>
        <v>0.68421052631578949</v>
      </c>
      <c r="N584" s="203">
        <v>0</v>
      </c>
      <c r="O584" s="201">
        <v>0</v>
      </c>
      <c r="P584" s="202" t="str">
        <f t="shared" si="84"/>
        <v/>
      </c>
      <c r="Q584" s="202" t="str">
        <f t="shared" si="87"/>
        <v/>
      </c>
      <c r="R584" s="202" t="str">
        <f t="shared" si="87"/>
        <v/>
      </c>
      <c r="S584" s="204" t="str">
        <f t="shared" si="85"/>
        <v/>
      </c>
    </row>
    <row r="585" spans="1:19" ht="15" thickTop="1" thickBot="1" x14ac:dyDescent="0.3">
      <c r="A585" s="206" t="s">
        <v>353</v>
      </c>
      <c r="B585" s="206">
        <v>0</v>
      </c>
      <c r="C585" s="173">
        <v>0</v>
      </c>
      <c r="D585" s="199" t="str">
        <f t="shared" ref="D585:D648" si="88">IFERROR(C585/B585,"")</f>
        <v/>
      </c>
      <c r="E585" s="173">
        <v>0</v>
      </c>
      <c r="F585" s="173">
        <v>0</v>
      </c>
      <c r="G585" s="199" t="str">
        <f t="shared" ref="G585:G648" si="89">IFERROR(F585/E585,"")</f>
        <v/>
      </c>
      <c r="H585" s="199" t="str">
        <f t="shared" si="86"/>
        <v/>
      </c>
      <c r="I585" s="199" t="str">
        <f t="shared" si="86"/>
        <v/>
      </c>
      <c r="J585" s="199" t="str">
        <f t="shared" ref="J585:J648" si="90">IFERROR(D585-G585,"")</f>
        <v/>
      </c>
      <c r="K585" s="173">
        <v>19</v>
      </c>
      <c r="L585" s="173">
        <v>13</v>
      </c>
      <c r="M585" s="199">
        <f t="shared" ref="M585:M648" si="91">IFERROR(L585/K585,"")</f>
        <v>0.68421052631578949</v>
      </c>
      <c r="N585" s="173">
        <v>0</v>
      </c>
      <c r="O585" s="173">
        <v>0</v>
      </c>
      <c r="P585" s="199" t="str">
        <f t="shared" ref="P585:P648" si="92">IFERROR(O585/N585,"")</f>
        <v/>
      </c>
      <c r="Q585" s="199" t="str">
        <f t="shared" si="87"/>
        <v/>
      </c>
      <c r="R585" s="199" t="str">
        <f t="shared" si="87"/>
        <v/>
      </c>
      <c r="S585" s="199" t="str">
        <f t="shared" ref="S585:S648" si="93">IFERROR(M585-P585,"")</f>
        <v/>
      </c>
    </row>
    <row r="586" spans="1:19" ht="16.5" thickTop="1" thickBot="1" x14ac:dyDescent="0.3">
      <c r="A586" s="200" t="s">
        <v>475</v>
      </c>
      <c r="B586" s="280">
        <v>0</v>
      </c>
      <c r="C586" s="201">
        <v>0</v>
      </c>
      <c r="D586" s="202" t="str">
        <f t="shared" si="88"/>
        <v/>
      </c>
      <c r="E586" s="203">
        <v>4056</v>
      </c>
      <c r="F586" s="201">
        <v>1593</v>
      </c>
      <c r="G586" s="202">
        <f t="shared" si="89"/>
        <v>0.39275147928994081</v>
      </c>
      <c r="H586" s="202">
        <f t="shared" si="86"/>
        <v>-1</v>
      </c>
      <c r="I586" s="202">
        <f t="shared" si="86"/>
        <v>-1</v>
      </c>
      <c r="J586" s="204" t="str">
        <f t="shared" si="90"/>
        <v/>
      </c>
      <c r="K586" s="205">
        <v>6528</v>
      </c>
      <c r="L586" s="201">
        <v>4613</v>
      </c>
      <c r="M586" s="202">
        <f t="shared" si="91"/>
        <v>0.70664828431372551</v>
      </c>
      <c r="N586" s="203">
        <v>4056</v>
      </c>
      <c r="O586" s="201">
        <v>1593</v>
      </c>
      <c r="P586" s="202">
        <f t="shared" si="92"/>
        <v>0.39275147928994081</v>
      </c>
      <c r="Q586" s="202">
        <f t="shared" si="87"/>
        <v>0.60946745562130178</v>
      </c>
      <c r="R586" s="202">
        <f t="shared" si="87"/>
        <v>1.8957940991839295</v>
      </c>
      <c r="S586" s="204">
        <f t="shared" si="93"/>
        <v>0.3138968050237847</v>
      </c>
    </row>
    <row r="587" spans="1:19" ht="15" thickTop="1" thickBot="1" x14ac:dyDescent="0.3">
      <c r="A587" s="206" t="s">
        <v>98</v>
      </c>
      <c r="B587" s="206">
        <v>0</v>
      </c>
      <c r="C587" s="173">
        <v>0</v>
      </c>
      <c r="D587" s="199" t="str">
        <f t="shared" si="88"/>
        <v/>
      </c>
      <c r="E587" s="173">
        <v>4056</v>
      </c>
      <c r="F587" s="173">
        <v>1593</v>
      </c>
      <c r="G587" s="199">
        <f t="shared" si="89"/>
        <v>0.39275147928994081</v>
      </c>
      <c r="H587" s="199">
        <f t="shared" si="86"/>
        <v>-1</v>
      </c>
      <c r="I587" s="199">
        <f t="shared" si="86"/>
        <v>-1</v>
      </c>
      <c r="J587" s="199" t="str">
        <f t="shared" si="90"/>
        <v/>
      </c>
      <c r="K587" s="173">
        <v>6528</v>
      </c>
      <c r="L587" s="173">
        <v>4613</v>
      </c>
      <c r="M587" s="199">
        <f t="shared" si="91"/>
        <v>0.70664828431372551</v>
      </c>
      <c r="N587" s="173">
        <v>4056</v>
      </c>
      <c r="O587" s="173">
        <v>1593</v>
      </c>
      <c r="P587" s="199">
        <f t="shared" si="92"/>
        <v>0.39275147928994081</v>
      </c>
      <c r="Q587" s="199">
        <f t="shared" si="87"/>
        <v>0.60946745562130178</v>
      </c>
      <c r="R587" s="199">
        <f t="shared" si="87"/>
        <v>1.8957940991839295</v>
      </c>
      <c r="S587" s="199">
        <f t="shared" si="93"/>
        <v>0.3138968050237847</v>
      </c>
    </row>
    <row r="588" spans="1:19" ht="16.5" thickTop="1" thickBot="1" x14ac:dyDescent="0.3">
      <c r="A588" s="200" t="s">
        <v>384</v>
      </c>
      <c r="B588" s="280">
        <v>0</v>
      </c>
      <c r="C588" s="201">
        <v>0</v>
      </c>
      <c r="D588" s="202" t="str">
        <f t="shared" si="88"/>
        <v/>
      </c>
      <c r="E588" s="203">
        <v>76</v>
      </c>
      <c r="F588" s="201">
        <v>60</v>
      </c>
      <c r="G588" s="202">
        <f t="shared" si="89"/>
        <v>0.78947368421052633</v>
      </c>
      <c r="H588" s="202">
        <f t="shared" si="86"/>
        <v>-1</v>
      </c>
      <c r="I588" s="202">
        <f t="shared" si="86"/>
        <v>-1</v>
      </c>
      <c r="J588" s="204" t="str">
        <f t="shared" si="90"/>
        <v/>
      </c>
      <c r="K588" s="205">
        <v>78</v>
      </c>
      <c r="L588" s="201">
        <v>58</v>
      </c>
      <c r="M588" s="202">
        <f t="shared" si="91"/>
        <v>0.74358974358974361</v>
      </c>
      <c r="N588" s="203">
        <v>508</v>
      </c>
      <c r="O588" s="201">
        <v>366</v>
      </c>
      <c r="P588" s="202">
        <f t="shared" si="92"/>
        <v>0.72047244094488194</v>
      </c>
      <c r="Q588" s="202">
        <f t="shared" si="87"/>
        <v>-0.84645669291338588</v>
      </c>
      <c r="R588" s="202">
        <f t="shared" si="87"/>
        <v>-0.84153005464480879</v>
      </c>
      <c r="S588" s="204">
        <f t="shared" si="93"/>
        <v>2.311730264486167E-2</v>
      </c>
    </row>
    <row r="589" spans="1:19" ht="14.25" thickTop="1" x14ac:dyDescent="0.25">
      <c r="A589" s="206" t="s">
        <v>351</v>
      </c>
      <c r="B589" s="206">
        <v>0</v>
      </c>
      <c r="C589" s="173">
        <v>0</v>
      </c>
      <c r="D589" s="199" t="str">
        <f t="shared" si="88"/>
        <v/>
      </c>
      <c r="E589" s="173">
        <v>76</v>
      </c>
      <c r="F589" s="173">
        <v>60</v>
      </c>
      <c r="G589" s="199">
        <f t="shared" si="89"/>
        <v>0.78947368421052633</v>
      </c>
      <c r="H589" s="199">
        <f t="shared" si="86"/>
        <v>-1</v>
      </c>
      <c r="I589" s="199">
        <f t="shared" si="86"/>
        <v>-1</v>
      </c>
      <c r="J589" s="199" t="str">
        <f t="shared" si="90"/>
        <v/>
      </c>
      <c r="K589" s="173">
        <v>59</v>
      </c>
      <c r="L589" s="173">
        <v>39</v>
      </c>
      <c r="M589" s="199">
        <f t="shared" si="91"/>
        <v>0.66101694915254239</v>
      </c>
      <c r="N589" s="173">
        <v>508</v>
      </c>
      <c r="O589" s="173">
        <v>366</v>
      </c>
      <c r="P589" s="199">
        <f t="shared" si="92"/>
        <v>0.72047244094488194</v>
      </c>
      <c r="Q589" s="199">
        <f t="shared" si="87"/>
        <v>-0.88385826771653542</v>
      </c>
      <c r="R589" s="199">
        <f t="shared" si="87"/>
        <v>-0.89344262295081966</v>
      </c>
      <c r="S589" s="199">
        <f t="shared" si="93"/>
        <v>-5.9455491792339554E-2</v>
      </c>
    </row>
    <row r="590" spans="1:19" ht="14.25" thickBot="1" x14ac:dyDescent="0.3">
      <c r="A590" s="206" t="s">
        <v>352</v>
      </c>
      <c r="B590" s="206">
        <v>0</v>
      </c>
      <c r="C590" s="173">
        <v>0</v>
      </c>
      <c r="D590" s="199" t="str">
        <f t="shared" si="88"/>
        <v/>
      </c>
      <c r="E590" s="173">
        <v>0</v>
      </c>
      <c r="F590" s="173">
        <v>0</v>
      </c>
      <c r="G590" s="199" t="str">
        <f t="shared" si="89"/>
        <v/>
      </c>
      <c r="H590" s="199" t="str">
        <f t="shared" si="86"/>
        <v/>
      </c>
      <c r="I590" s="199" t="str">
        <f t="shared" si="86"/>
        <v/>
      </c>
      <c r="J590" s="199" t="str">
        <f t="shared" si="90"/>
        <v/>
      </c>
      <c r="K590" s="173">
        <v>19</v>
      </c>
      <c r="L590" s="173">
        <v>19</v>
      </c>
      <c r="M590" s="199">
        <f t="shared" si="91"/>
        <v>1</v>
      </c>
      <c r="N590" s="173">
        <v>0</v>
      </c>
      <c r="O590" s="173">
        <v>0</v>
      </c>
      <c r="P590" s="199" t="str">
        <f t="shared" si="92"/>
        <v/>
      </c>
      <c r="Q590" s="199" t="str">
        <f t="shared" si="87"/>
        <v/>
      </c>
      <c r="R590" s="199" t="str">
        <f t="shared" si="87"/>
        <v/>
      </c>
      <c r="S590" s="199" t="str">
        <f t="shared" si="93"/>
        <v/>
      </c>
    </row>
    <row r="591" spans="1:19" ht="16.5" thickTop="1" thickBot="1" x14ac:dyDescent="0.3">
      <c r="A591" s="200" t="s">
        <v>533</v>
      </c>
      <c r="B591" s="280">
        <v>0</v>
      </c>
      <c r="C591" s="201">
        <v>0</v>
      </c>
      <c r="D591" s="202" t="str">
        <f t="shared" si="88"/>
        <v/>
      </c>
      <c r="E591" s="203">
        <v>0</v>
      </c>
      <c r="F591" s="201">
        <v>0</v>
      </c>
      <c r="G591" s="202" t="str">
        <f t="shared" si="89"/>
        <v/>
      </c>
      <c r="H591" s="202" t="str">
        <f t="shared" si="86"/>
        <v/>
      </c>
      <c r="I591" s="202" t="str">
        <f t="shared" si="86"/>
        <v/>
      </c>
      <c r="J591" s="204" t="str">
        <f t="shared" si="90"/>
        <v/>
      </c>
      <c r="K591" s="205">
        <v>0</v>
      </c>
      <c r="L591" s="201">
        <v>0</v>
      </c>
      <c r="M591" s="202" t="str">
        <f t="shared" si="91"/>
        <v/>
      </c>
      <c r="N591" s="203">
        <v>122</v>
      </c>
      <c r="O591" s="201">
        <v>98</v>
      </c>
      <c r="P591" s="202">
        <f t="shared" si="92"/>
        <v>0.80327868852459017</v>
      </c>
      <c r="Q591" s="202">
        <f t="shared" si="87"/>
        <v>-1</v>
      </c>
      <c r="R591" s="202">
        <f t="shared" si="87"/>
        <v>-1</v>
      </c>
      <c r="S591" s="204" t="str">
        <f t="shared" si="93"/>
        <v/>
      </c>
    </row>
    <row r="592" spans="1:19" ht="15" thickTop="1" thickBot="1" x14ac:dyDescent="0.3">
      <c r="A592" s="206" t="s">
        <v>354</v>
      </c>
      <c r="B592" s="206">
        <v>0</v>
      </c>
      <c r="C592" s="173">
        <v>0</v>
      </c>
      <c r="D592" s="199" t="str">
        <f t="shared" si="88"/>
        <v/>
      </c>
      <c r="E592" s="173">
        <v>0</v>
      </c>
      <c r="F592" s="173">
        <v>0</v>
      </c>
      <c r="G592" s="199" t="str">
        <f t="shared" si="89"/>
        <v/>
      </c>
      <c r="H592" s="199" t="str">
        <f t="shared" si="86"/>
        <v/>
      </c>
      <c r="I592" s="199" t="str">
        <f t="shared" si="86"/>
        <v/>
      </c>
      <c r="J592" s="199" t="str">
        <f t="shared" si="90"/>
        <v/>
      </c>
      <c r="K592" s="173">
        <v>0</v>
      </c>
      <c r="L592" s="173">
        <v>0</v>
      </c>
      <c r="M592" s="199" t="str">
        <f t="shared" si="91"/>
        <v/>
      </c>
      <c r="N592" s="173">
        <v>122</v>
      </c>
      <c r="O592" s="173">
        <v>98</v>
      </c>
      <c r="P592" s="199">
        <f t="shared" si="92"/>
        <v>0.80327868852459017</v>
      </c>
      <c r="Q592" s="199">
        <f t="shared" si="87"/>
        <v>-1</v>
      </c>
      <c r="R592" s="199">
        <f t="shared" si="87"/>
        <v>-1</v>
      </c>
      <c r="S592" s="199" t="str">
        <f t="shared" si="93"/>
        <v/>
      </c>
    </row>
    <row r="593" spans="1:19" ht="16.5" thickTop="1" thickBot="1" x14ac:dyDescent="0.3">
      <c r="A593" s="200" t="s">
        <v>389</v>
      </c>
      <c r="B593" s="280">
        <v>0</v>
      </c>
      <c r="C593" s="201">
        <v>0</v>
      </c>
      <c r="D593" s="202" t="str">
        <f t="shared" si="88"/>
        <v/>
      </c>
      <c r="E593" s="203">
        <v>999</v>
      </c>
      <c r="F593" s="201">
        <v>807</v>
      </c>
      <c r="G593" s="202">
        <f t="shared" si="89"/>
        <v>0.80780780780780781</v>
      </c>
      <c r="H593" s="202">
        <f t="shared" si="86"/>
        <v>-1</v>
      </c>
      <c r="I593" s="202">
        <f t="shared" si="86"/>
        <v>-1</v>
      </c>
      <c r="J593" s="204" t="str">
        <f t="shared" si="90"/>
        <v/>
      </c>
      <c r="K593" s="205">
        <v>2701</v>
      </c>
      <c r="L593" s="201">
        <v>2035</v>
      </c>
      <c r="M593" s="202">
        <f t="shared" si="91"/>
        <v>0.75342465753424659</v>
      </c>
      <c r="N593" s="203">
        <v>12648</v>
      </c>
      <c r="O593" s="201">
        <v>9263</v>
      </c>
      <c r="P593" s="202">
        <f t="shared" si="92"/>
        <v>0.73236875395319423</v>
      </c>
      <c r="Q593" s="202">
        <f t="shared" si="87"/>
        <v>-0.78644845034788102</v>
      </c>
      <c r="R593" s="202">
        <f t="shared" si="87"/>
        <v>-0.7803087552628738</v>
      </c>
      <c r="S593" s="204">
        <f t="shared" si="93"/>
        <v>2.105590358105236E-2</v>
      </c>
    </row>
    <row r="594" spans="1:19" ht="15" thickTop="1" thickBot="1" x14ac:dyDescent="0.3">
      <c r="A594" s="206" t="s">
        <v>354</v>
      </c>
      <c r="B594" s="206">
        <v>0</v>
      </c>
      <c r="C594" s="173">
        <v>0</v>
      </c>
      <c r="D594" s="199" t="str">
        <f t="shared" si="88"/>
        <v/>
      </c>
      <c r="E594" s="173">
        <v>999</v>
      </c>
      <c r="F594" s="173">
        <v>807</v>
      </c>
      <c r="G594" s="199">
        <f t="shared" si="89"/>
        <v>0.80780780780780781</v>
      </c>
      <c r="H594" s="199">
        <f t="shared" si="86"/>
        <v>-1</v>
      </c>
      <c r="I594" s="199">
        <f t="shared" si="86"/>
        <v>-1</v>
      </c>
      <c r="J594" s="199" t="str">
        <f t="shared" si="90"/>
        <v/>
      </c>
      <c r="K594" s="173">
        <v>2701</v>
      </c>
      <c r="L594" s="173">
        <v>2035</v>
      </c>
      <c r="M594" s="199">
        <f t="shared" si="91"/>
        <v>0.75342465753424659</v>
      </c>
      <c r="N594" s="173">
        <v>12648</v>
      </c>
      <c r="O594" s="173">
        <v>9263</v>
      </c>
      <c r="P594" s="199">
        <f t="shared" si="92"/>
        <v>0.73236875395319423</v>
      </c>
      <c r="Q594" s="199">
        <f t="shared" si="87"/>
        <v>-0.78644845034788102</v>
      </c>
      <c r="R594" s="199">
        <f t="shared" si="87"/>
        <v>-0.7803087552628738</v>
      </c>
      <c r="S594" s="199">
        <f t="shared" si="93"/>
        <v>2.105590358105236E-2</v>
      </c>
    </row>
    <row r="595" spans="1:19" ht="16.5" thickTop="1" thickBot="1" x14ac:dyDescent="0.3">
      <c r="A595" s="200" t="s">
        <v>339</v>
      </c>
      <c r="B595" s="280">
        <v>0</v>
      </c>
      <c r="C595" s="201">
        <v>0</v>
      </c>
      <c r="D595" s="202" t="str">
        <f t="shared" si="88"/>
        <v/>
      </c>
      <c r="E595" s="203">
        <v>0</v>
      </c>
      <c r="F595" s="201">
        <v>0</v>
      </c>
      <c r="G595" s="202" t="str">
        <f t="shared" si="89"/>
        <v/>
      </c>
      <c r="H595" s="202" t="str">
        <f t="shared" si="86"/>
        <v/>
      </c>
      <c r="I595" s="202" t="str">
        <f t="shared" si="86"/>
        <v/>
      </c>
      <c r="J595" s="204" t="str">
        <f t="shared" si="90"/>
        <v/>
      </c>
      <c r="K595" s="205">
        <v>38</v>
      </c>
      <c r="L595" s="201">
        <v>17</v>
      </c>
      <c r="M595" s="202">
        <f t="shared" si="91"/>
        <v>0.44736842105263158</v>
      </c>
      <c r="N595" s="203">
        <v>38</v>
      </c>
      <c r="O595" s="201">
        <v>0</v>
      </c>
      <c r="P595" s="202">
        <f t="shared" si="92"/>
        <v>0</v>
      </c>
      <c r="Q595" s="202">
        <f t="shared" si="87"/>
        <v>0</v>
      </c>
      <c r="R595" s="202" t="str">
        <f t="shared" si="87"/>
        <v/>
      </c>
      <c r="S595" s="204">
        <f t="shared" si="93"/>
        <v>0.44736842105263158</v>
      </c>
    </row>
    <row r="596" spans="1:19" ht="14.25" thickTop="1" x14ac:dyDescent="0.25">
      <c r="A596" s="206" t="s">
        <v>352</v>
      </c>
      <c r="B596" s="206">
        <v>0</v>
      </c>
      <c r="C596" s="173">
        <v>0</v>
      </c>
      <c r="D596" s="199" t="str">
        <f t="shared" si="88"/>
        <v/>
      </c>
      <c r="E596" s="173">
        <v>0</v>
      </c>
      <c r="F596" s="173">
        <v>0</v>
      </c>
      <c r="G596" s="199" t="str">
        <f t="shared" si="89"/>
        <v/>
      </c>
      <c r="H596" s="199" t="str">
        <f t="shared" si="86"/>
        <v/>
      </c>
      <c r="I596" s="199" t="str">
        <f t="shared" si="86"/>
        <v/>
      </c>
      <c r="J596" s="199" t="str">
        <f t="shared" si="90"/>
        <v/>
      </c>
      <c r="K596" s="173">
        <v>38</v>
      </c>
      <c r="L596" s="173">
        <v>17</v>
      </c>
      <c r="M596" s="199">
        <f t="shared" si="91"/>
        <v>0.44736842105263158</v>
      </c>
      <c r="N596" s="173">
        <v>0</v>
      </c>
      <c r="O596" s="173">
        <v>0</v>
      </c>
      <c r="P596" s="199" t="str">
        <f t="shared" si="92"/>
        <v/>
      </c>
      <c r="Q596" s="199" t="str">
        <f t="shared" si="87"/>
        <v/>
      </c>
      <c r="R596" s="199" t="str">
        <f t="shared" si="87"/>
        <v/>
      </c>
      <c r="S596" s="199" t="str">
        <f t="shared" si="93"/>
        <v/>
      </c>
    </row>
    <row r="597" spans="1:19" ht="14.25" thickBot="1" x14ac:dyDescent="0.3">
      <c r="A597" s="206" t="s">
        <v>353</v>
      </c>
      <c r="B597" s="206">
        <v>0</v>
      </c>
      <c r="C597" s="173">
        <v>0</v>
      </c>
      <c r="D597" s="199" t="str">
        <f t="shared" si="88"/>
        <v/>
      </c>
      <c r="E597" s="173">
        <v>0</v>
      </c>
      <c r="F597" s="173">
        <v>0</v>
      </c>
      <c r="G597" s="199" t="str">
        <f t="shared" si="89"/>
        <v/>
      </c>
      <c r="H597" s="199" t="str">
        <f t="shared" si="86"/>
        <v/>
      </c>
      <c r="I597" s="199" t="str">
        <f t="shared" si="86"/>
        <v/>
      </c>
      <c r="J597" s="199" t="str">
        <f t="shared" si="90"/>
        <v/>
      </c>
      <c r="K597" s="173">
        <v>0</v>
      </c>
      <c r="L597" s="173">
        <v>0</v>
      </c>
      <c r="M597" s="199" t="str">
        <f t="shared" si="91"/>
        <v/>
      </c>
      <c r="N597" s="173">
        <v>38</v>
      </c>
      <c r="O597" s="173">
        <v>0</v>
      </c>
      <c r="P597" s="199">
        <f t="shared" si="92"/>
        <v>0</v>
      </c>
      <c r="Q597" s="199">
        <f t="shared" si="87"/>
        <v>-1</v>
      </c>
      <c r="R597" s="199" t="str">
        <f t="shared" si="87"/>
        <v/>
      </c>
      <c r="S597" s="199" t="str">
        <f t="shared" si="93"/>
        <v/>
      </c>
    </row>
    <row r="598" spans="1:19" ht="16.5" thickTop="1" thickBot="1" x14ac:dyDescent="0.3">
      <c r="A598" s="200" t="s">
        <v>412</v>
      </c>
      <c r="B598" s="280">
        <v>0</v>
      </c>
      <c r="C598" s="201">
        <v>0</v>
      </c>
      <c r="D598" s="202" t="str">
        <f t="shared" si="88"/>
        <v/>
      </c>
      <c r="E598" s="203">
        <v>0</v>
      </c>
      <c r="F598" s="201">
        <v>0</v>
      </c>
      <c r="G598" s="202" t="str">
        <f t="shared" si="89"/>
        <v/>
      </c>
      <c r="H598" s="202" t="str">
        <f t="shared" si="86"/>
        <v/>
      </c>
      <c r="I598" s="202" t="str">
        <f t="shared" si="86"/>
        <v/>
      </c>
      <c r="J598" s="204" t="str">
        <f t="shared" si="90"/>
        <v/>
      </c>
      <c r="K598" s="205">
        <v>0</v>
      </c>
      <c r="L598" s="201">
        <v>0</v>
      </c>
      <c r="M598" s="202" t="str">
        <f t="shared" si="91"/>
        <v/>
      </c>
      <c r="N598" s="203">
        <v>258</v>
      </c>
      <c r="O598" s="201">
        <v>30</v>
      </c>
      <c r="P598" s="202">
        <f t="shared" si="92"/>
        <v>0.11627906976744186</v>
      </c>
      <c r="Q598" s="202">
        <f t="shared" si="87"/>
        <v>-1</v>
      </c>
      <c r="R598" s="202">
        <f t="shared" si="87"/>
        <v>-1</v>
      </c>
      <c r="S598" s="204" t="str">
        <f t="shared" si="93"/>
        <v/>
      </c>
    </row>
    <row r="599" spans="1:19" ht="14.25" thickTop="1" x14ac:dyDescent="0.25">
      <c r="A599" s="206" t="s">
        <v>350</v>
      </c>
      <c r="B599" s="206">
        <v>0</v>
      </c>
      <c r="C599" s="173">
        <v>0</v>
      </c>
      <c r="D599" s="199" t="str">
        <f t="shared" si="88"/>
        <v/>
      </c>
      <c r="E599" s="173">
        <v>0</v>
      </c>
      <c r="F599" s="173">
        <v>0</v>
      </c>
      <c r="G599" s="199" t="str">
        <f t="shared" si="89"/>
        <v/>
      </c>
      <c r="H599" s="199" t="str">
        <f t="shared" si="86"/>
        <v/>
      </c>
      <c r="I599" s="199" t="str">
        <f t="shared" si="86"/>
        <v/>
      </c>
      <c r="J599" s="199" t="str">
        <f t="shared" si="90"/>
        <v/>
      </c>
      <c r="K599" s="173">
        <v>0</v>
      </c>
      <c r="L599" s="173">
        <v>0</v>
      </c>
      <c r="M599" s="199" t="str">
        <f t="shared" si="91"/>
        <v/>
      </c>
      <c r="N599" s="173">
        <v>194</v>
      </c>
      <c r="O599" s="173">
        <v>0</v>
      </c>
      <c r="P599" s="199">
        <f t="shared" si="92"/>
        <v>0</v>
      </c>
      <c r="Q599" s="199">
        <f t="shared" si="87"/>
        <v>-1</v>
      </c>
      <c r="R599" s="199" t="str">
        <f t="shared" si="87"/>
        <v/>
      </c>
      <c r="S599" s="199" t="str">
        <f t="shared" si="93"/>
        <v/>
      </c>
    </row>
    <row r="600" spans="1:19" ht="14.25" thickBot="1" x14ac:dyDescent="0.3">
      <c r="A600" s="206" t="s">
        <v>354</v>
      </c>
      <c r="B600" s="206">
        <v>0</v>
      </c>
      <c r="C600" s="173">
        <v>0</v>
      </c>
      <c r="D600" s="199" t="str">
        <f t="shared" si="88"/>
        <v/>
      </c>
      <c r="E600" s="173">
        <v>0</v>
      </c>
      <c r="F600" s="173">
        <v>0</v>
      </c>
      <c r="G600" s="199" t="str">
        <f t="shared" si="89"/>
        <v/>
      </c>
      <c r="H600" s="199" t="str">
        <f t="shared" si="86"/>
        <v/>
      </c>
      <c r="I600" s="199" t="str">
        <f t="shared" si="86"/>
        <v/>
      </c>
      <c r="J600" s="199" t="str">
        <f t="shared" si="90"/>
        <v/>
      </c>
      <c r="K600" s="173">
        <v>0</v>
      </c>
      <c r="L600" s="173">
        <v>0</v>
      </c>
      <c r="M600" s="199" t="str">
        <f t="shared" si="91"/>
        <v/>
      </c>
      <c r="N600" s="173">
        <v>64</v>
      </c>
      <c r="O600" s="173">
        <v>30</v>
      </c>
      <c r="P600" s="199">
        <f t="shared" si="92"/>
        <v>0.46875</v>
      </c>
      <c r="Q600" s="199">
        <f t="shared" si="87"/>
        <v>-1</v>
      </c>
      <c r="R600" s="199">
        <f t="shared" si="87"/>
        <v>-1</v>
      </c>
      <c r="S600" s="199" t="str">
        <f t="shared" si="93"/>
        <v/>
      </c>
    </row>
    <row r="601" spans="1:19" ht="16.5" thickTop="1" thickBot="1" x14ac:dyDescent="0.3">
      <c r="A601" s="200" t="s">
        <v>423</v>
      </c>
      <c r="B601" s="280">
        <v>0</v>
      </c>
      <c r="C601" s="201">
        <v>0</v>
      </c>
      <c r="D601" s="202" t="str">
        <f t="shared" si="88"/>
        <v/>
      </c>
      <c r="E601" s="203">
        <v>0</v>
      </c>
      <c r="F601" s="201">
        <v>0</v>
      </c>
      <c r="G601" s="202" t="str">
        <f t="shared" si="89"/>
        <v/>
      </c>
      <c r="H601" s="202" t="str">
        <f t="shared" si="86"/>
        <v/>
      </c>
      <c r="I601" s="202" t="str">
        <f t="shared" si="86"/>
        <v/>
      </c>
      <c r="J601" s="204" t="str">
        <f t="shared" si="90"/>
        <v/>
      </c>
      <c r="K601" s="205">
        <v>0</v>
      </c>
      <c r="L601" s="201">
        <v>0</v>
      </c>
      <c r="M601" s="202" t="str">
        <f t="shared" si="91"/>
        <v/>
      </c>
      <c r="N601" s="203">
        <v>2</v>
      </c>
      <c r="O601" s="201">
        <v>2</v>
      </c>
      <c r="P601" s="202">
        <f t="shared" si="92"/>
        <v>1</v>
      </c>
      <c r="Q601" s="202">
        <f t="shared" si="87"/>
        <v>-1</v>
      </c>
      <c r="R601" s="202">
        <f t="shared" si="87"/>
        <v>-1</v>
      </c>
      <c r="S601" s="204" t="str">
        <f t="shared" si="93"/>
        <v/>
      </c>
    </row>
    <row r="602" spans="1:19" ht="15" thickTop="1" thickBot="1" x14ac:dyDescent="0.3">
      <c r="A602" s="206" t="s">
        <v>352</v>
      </c>
      <c r="B602" s="206">
        <v>0</v>
      </c>
      <c r="C602" s="173">
        <v>0</v>
      </c>
      <c r="D602" s="199" t="str">
        <f t="shared" si="88"/>
        <v/>
      </c>
      <c r="E602" s="173">
        <v>0</v>
      </c>
      <c r="F602" s="173">
        <v>0</v>
      </c>
      <c r="G602" s="199" t="str">
        <f t="shared" si="89"/>
        <v/>
      </c>
      <c r="H602" s="199" t="str">
        <f t="shared" si="86"/>
        <v/>
      </c>
      <c r="I602" s="199" t="str">
        <f t="shared" si="86"/>
        <v/>
      </c>
      <c r="J602" s="199" t="str">
        <f t="shared" si="90"/>
        <v/>
      </c>
      <c r="K602" s="173">
        <v>0</v>
      </c>
      <c r="L602" s="173">
        <v>0</v>
      </c>
      <c r="M602" s="199" t="str">
        <f t="shared" si="91"/>
        <v/>
      </c>
      <c r="N602" s="173">
        <v>2</v>
      </c>
      <c r="O602" s="173">
        <v>2</v>
      </c>
      <c r="P602" s="199">
        <f t="shared" si="92"/>
        <v>1</v>
      </c>
      <c r="Q602" s="199">
        <f t="shared" si="87"/>
        <v>-1</v>
      </c>
      <c r="R602" s="199">
        <f t="shared" si="87"/>
        <v>-1</v>
      </c>
      <c r="S602" s="199" t="str">
        <f t="shared" si="93"/>
        <v/>
      </c>
    </row>
    <row r="603" spans="1:19" ht="16.5" thickTop="1" thickBot="1" x14ac:dyDescent="0.3">
      <c r="A603" s="200" t="s">
        <v>413</v>
      </c>
      <c r="B603" s="280">
        <v>0</v>
      </c>
      <c r="C603" s="201">
        <v>0</v>
      </c>
      <c r="D603" s="202" t="str">
        <f t="shared" si="88"/>
        <v/>
      </c>
      <c r="E603" s="203">
        <v>0</v>
      </c>
      <c r="F603" s="201">
        <v>0</v>
      </c>
      <c r="G603" s="202" t="str">
        <f t="shared" si="89"/>
        <v/>
      </c>
      <c r="H603" s="202" t="str">
        <f t="shared" si="86"/>
        <v/>
      </c>
      <c r="I603" s="202" t="str">
        <f t="shared" si="86"/>
        <v/>
      </c>
      <c r="J603" s="204" t="str">
        <f t="shared" si="90"/>
        <v/>
      </c>
      <c r="K603" s="205">
        <v>0</v>
      </c>
      <c r="L603" s="201">
        <v>0</v>
      </c>
      <c r="M603" s="202" t="str">
        <f t="shared" si="91"/>
        <v/>
      </c>
      <c r="N603" s="203">
        <v>96</v>
      </c>
      <c r="O603" s="201">
        <v>66</v>
      </c>
      <c r="P603" s="202">
        <f t="shared" si="92"/>
        <v>0.6875</v>
      </c>
      <c r="Q603" s="202">
        <f t="shared" si="87"/>
        <v>-1</v>
      </c>
      <c r="R603" s="202">
        <f t="shared" si="87"/>
        <v>-1</v>
      </c>
      <c r="S603" s="204" t="str">
        <f t="shared" si="93"/>
        <v/>
      </c>
    </row>
    <row r="604" spans="1:19" ht="15" thickTop="1" thickBot="1" x14ac:dyDescent="0.3">
      <c r="A604" s="206" t="s">
        <v>350</v>
      </c>
      <c r="B604" s="206">
        <v>0</v>
      </c>
      <c r="C604" s="173">
        <v>0</v>
      </c>
      <c r="D604" s="199" t="str">
        <f t="shared" si="88"/>
        <v/>
      </c>
      <c r="E604" s="173">
        <v>0</v>
      </c>
      <c r="F604" s="173">
        <v>0</v>
      </c>
      <c r="G604" s="199" t="str">
        <f t="shared" si="89"/>
        <v/>
      </c>
      <c r="H604" s="199" t="str">
        <f t="shared" si="86"/>
        <v/>
      </c>
      <c r="I604" s="199" t="str">
        <f t="shared" si="86"/>
        <v/>
      </c>
      <c r="J604" s="199" t="str">
        <f t="shared" si="90"/>
        <v/>
      </c>
      <c r="K604" s="173">
        <v>0</v>
      </c>
      <c r="L604" s="173">
        <v>0</v>
      </c>
      <c r="M604" s="199" t="str">
        <f t="shared" si="91"/>
        <v/>
      </c>
      <c r="N604" s="173">
        <v>96</v>
      </c>
      <c r="O604" s="173">
        <v>66</v>
      </c>
      <c r="P604" s="199">
        <f t="shared" si="92"/>
        <v>0.6875</v>
      </c>
      <c r="Q604" s="199">
        <f t="shared" si="87"/>
        <v>-1</v>
      </c>
      <c r="R604" s="199">
        <f t="shared" si="87"/>
        <v>-1</v>
      </c>
      <c r="S604" s="199" t="str">
        <f t="shared" si="93"/>
        <v/>
      </c>
    </row>
    <row r="605" spans="1:19" ht="16.5" thickTop="1" thickBot="1" x14ac:dyDescent="0.3">
      <c r="A605" s="200" t="s">
        <v>417</v>
      </c>
      <c r="B605" s="280">
        <v>0</v>
      </c>
      <c r="C605" s="201">
        <v>0</v>
      </c>
      <c r="D605" s="202" t="str">
        <f t="shared" si="88"/>
        <v/>
      </c>
      <c r="E605" s="203">
        <v>0</v>
      </c>
      <c r="F605" s="201">
        <v>0</v>
      </c>
      <c r="G605" s="202" t="str">
        <f t="shared" si="89"/>
        <v/>
      </c>
      <c r="H605" s="202" t="str">
        <f t="shared" si="86"/>
        <v/>
      </c>
      <c r="I605" s="202" t="str">
        <f t="shared" si="86"/>
        <v/>
      </c>
      <c r="J605" s="204" t="str">
        <f t="shared" si="90"/>
        <v/>
      </c>
      <c r="K605" s="205">
        <v>19</v>
      </c>
      <c r="L605" s="201">
        <v>0</v>
      </c>
      <c r="M605" s="202">
        <f t="shared" si="91"/>
        <v>0</v>
      </c>
      <c r="N605" s="203">
        <v>76</v>
      </c>
      <c r="O605" s="201">
        <v>2</v>
      </c>
      <c r="P605" s="202">
        <f t="shared" si="92"/>
        <v>2.6315789473684209E-2</v>
      </c>
      <c r="Q605" s="202">
        <f t="shared" si="87"/>
        <v>-0.75</v>
      </c>
      <c r="R605" s="202">
        <f t="shared" si="87"/>
        <v>-1</v>
      </c>
      <c r="S605" s="204">
        <f t="shared" si="93"/>
        <v>-2.6315789473684209E-2</v>
      </c>
    </row>
    <row r="606" spans="1:19" ht="14.25" thickTop="1" x14ac:dyDescent="0.25">
      <c r="A606" s="206" t="s">
        <v>352</v>
      </c>
      <c r="B606" s="206">
        <v>0</v>
      </c>
      <c r="C606" s="173">
        <v>0</v>
      </c>
      <c r="D606" s="199" t="str">
        <f t="shared" si="88"/>
        <v/>
      </c>
      <c r="E606" s="173">
        <v>0</v>
      </c>
      <c r="F606" s="173">
        <v>0</v>
      </c>
      <c r="G606" s="199" t="str">
        <f t="shared" si="89"/>
        <v/>
      </c>
      <c r="H606" s="199" t="str">
        <f t="shared" si="86"/>
        <v/>
      </c>
      <c r="I606" s="199" t="str">
        <f t="shared" si="86"/>
        <v/>
      </c>
      <c r="J606" s="199" t="str">
        <f t="shared" si="90"/>
        <v/>
      </c>
      <c r="K606" s="173">
        <v>19</v>
      </c>
      <c r="L606" s="173">
        <v>0</v>
      </c>
      <c r="M606" s="199">
        <f t="shared" si="91"/>
        <v>0</v>
      </c>
      <c r="N606" s="173">
        <v>38</v>
      </c>
      <c r="O606" s="173">
        <v>2</v>
      </c>
      <c r="P606" s="199">
        <f t="shared" si="92"/>
        <v>5.2631578947368418E-2</v>
      </c>
      <c r="Q606" s="199">
        <f t="shared" si="87"/>
        <v>-0.5</v>
      </c>
      <c r="R606" s="199">
        <f t="shared" si="87"/>
        <v>-1</v>
      </c>
      <c r="S606" s="199">
        <f t="shared" si="93"/>
        <v>-5.2631578947368418E-2</v>
      </c>
    </row>
    <row r="607" spans="1:19" ht="14.25" thickBot="1" x14ac:dyDescent="0.3">
      <c r="A607" s="206" t="s">
        <v>353</v>
      </c>
      <c r="B607" s="206">
        <v>0</v>
      </c>
      <c r="C607" s="173">
        <v>0</v>
      </c>
      <c r="D607" s="199" t="str">
        <f t="shared" si="88"/>
        <v/>
      </c>
      <c r="E607" s="173">
        <v>0</v>
      </c>
      <c r="F607" s="173">
        <v>0</v>
      </c>
      <c r="G607" s="199" t="str">
        <f t="shared" si="89"/>
        <v/>
      </c>
      <c r="H607" s="199" t="str">
        <f t="shared" si="86"/>
        <v/>
      </c>
      <c r="I607" s="199" t="str">
        <f t="shared" si="86"/>
        <v/>
      </c>
      <c r="J607" s="199" t="str">
        <f t="shared" si="90"/>
        <v/>
      </c>
      <c r="K607" s="173">
        <v>0</v>
      </c>
      <c r="L607" s="173">
        <v>0</v>
      </c>
      <c r="M607" s="199" t="str">
        <f t="shared" si="91"/>
        <v/>
      </c>
      <c r="N607" s="173">
        <v>38</v>
      </c>
      <c r="O607" s="173">
        <v>0</v>
      </c>
      <c r="P607" s="199">
        <f t="shared" si="92"/>
        <v>0</v>
      </c>
      <c r="Q607" s="199">
        <f t="shared" si="87"/>
        <v>-1</v>
      </c>
      <c r="R607" s="199" t="str">
        <f t="shared" si="87"/>
        <v/>
      </c>
      <c r="S607" s="199" t="str">
        <f t="shared" si="93"/>
        <v/>
      </c>
    </row>
    <row r="608" spans="1:19" ht="16.5" thickTop="1" thickBot="1" x14ac:dyDescent="0.3">
      <c r="A608" s="200" t="s">
        <v>390</v>
      </c>
      <c r="B608" s="280">
        <v>0</v>
      </c>
      <c r="C608" s="201">
        <v>0</v>
      </c>
      <c r="D608" s="202" t="str">
        <f t="shared" si="88"/>
        <v/>
      </c>
      <c r="E608" s="203">
        <v>0</v>
      </c>
      <c r="F608" s="201">
        <v>0</v>
      </c>
      <c r="G608" s="202" t="str">
        <f t="shared" si="89"/>
        <v/>
      </c>
      <c r="H608" s="202" t="str">
        <f t="shared" si="86"/>
        <v/>
      </c>
      <c r="I608" s="202" t="str">
        <f t="shared" si="86"/>
        <v/>
      </c>
      <c r="J608" s="204" t="str">
        <f t="shared" si="90"/>
        <v/>
      </c>
      <c r="K608" s="205">
        <v>19</v>
      </c>
      <c r="L608" s="201">
        <v>0</v>
      </c>
      <c r="M608" s="202">
        <f t="shared" si="91"/>
        <v>0</v>
      </c>
      <c r="N608" s="203">
        <v>188</v>
      </c>
      <c r="O608" s="201">
        <v>74</v>
      </c>
      <c r="P608" s="202">
        <f t="shared" si="92"/>
        <v>0.39361702127659576</v>
      </c>
      <c r="Q608" s="202">
        <f t="shared" si="87"/>
        <v>-0.89893617021276595</v>
      </c>
      <c r="R608" s="202">
        <f t="shared" si="87"/>
        <v>-1</v>
      </c>
      <c r="S608" s="204">
        <f t="shared" si="93"/>
        <v>-0.39361702127659576</v>
      </c>
    </row>
    <row r="609" spans="1:19" ht="14.25" thickTop="1" x14ac:dyDescent="0.25">
      <c r="A609" s="206" t="s">
        <v>350</v>
      </c>
      <c r="B609" s="206">
        <v>0</v>
      </c>
      <c r="C609" s="173">
        <v>0</v>
      </c>
      <c r="D609" s="199" t="str">
        <f t="shared" si="88"/>
        <v/>
      </c>
      <c r="E609" s="173">
        <v>0</v>
      </c>
      <c r="F609" s="173">
        <v>0</v>
      </c>
      <c r="G609" s="199" t="str">
        <f t="shared" si="89"/>
        <v/>
      </c>
      <c r="H609" s="199" t="str">
        <f t="shared" si="86"/>
        <v/>
      </c>
      <c r="I609" s="199" t="str">
        <f t="shared" si="86"/>
        <v/>
      </c>
      <c r="J609" s="199" t="str">
        <f t="shared" si="90"/>
        <v/>
      </c>
      <c r="K609" s="173">
        <v>0</v>
      </c>
      <c r="L609" s="173">
        <v>0</v>
      </c>
      <c r="M609" s="199" t="str">
        <f t="shared" si="91"/>
        <v/>
      </c>
      <c r="N609" s="173">
        <v>188</v>
      </c>
      <c r="O609" s="173">
        <v>74</v>
      </c>
      <c r="P609" s="199">
        <f t="shared" si="92"/>
        <v>0.39361702127659576</v>
      </c>
      <c r="Q609" s="199">
        <f t="shared" si="87"/>
        <v>-1</v>
      </c>
      <c r="R609" s="199">
        <f t="shared" si="87"/>
        <v>-1</v>
      </c>
      <c r="S609" s="199" t="str">
        <f t="shared" si="93"/>
        <v/>
      </c>
    </row>
    <row r="610" spans="1:19" ht="14.25" thickBot="1" x14ac:dyDescent="0.3">
      <c r="A610" s="206" t="s">
        <v>352</v>
      </c>
      <c r="B610" s="206">
        <v>0</v>
      </c>
      <c r="C610" s="173">
        <v>0</v>
      </c>
      <c r="D610" s="199" t="str">
        <f t="shared" si="88"/>
        <v/>
      </c>
      <c r="E610" s="173">
        <v>0</v>
      </c>
      <c r="F610" s="173">
        <v>0</v>
      </c>
      <c r="G610" s="199" t="str">
        <f t="shared" si="89"/>
        <v/>
      </c>
      <c r="H610" s="199" t="str">
        <f t="shared" si="86"/>
        <v/>
      </c>
      <c r="I610" s="199" t="str">
        <f t="shared" si="86"/>
        <v/>
      </c>
      <c r="J610" s="199" t="str">
        <f t="shared" si="90"/>
        <v/>
      </c>
      <c r="K610" s="173">
        <v>19</v>
      </c>
      <c r="L610" s="173">
        <v>0</v>
      </c>
      <c r="M610" s="199">
        <f t="shared" si="91"/>
        <v>0</v>
      </c>
      <c r="N610" s="173">
        <v>0</v>
      </c>
      <c r="O610" s="173">
        <v>0</v>
      </c>
      <c r="P610" s="199" t="str">
        <f t="shared" si="92"/>
        <v/>
      </c>
      <c r="Q610" s="199" t="str">
        <f t="shared" si="87"/>
        <v/>
      </c>
      <c r="R610" s="199" t="str">
        <f t="shared" si="87"/>
        <v/>
      </c>
      <c r="S610" s="199" t="str">
        <f t="shared" si="93"/>
        <v/>
      </c>
    </row>
    <row r="611" spans="1:19" ht="16.5" thickTop="1" thickBot="1" x14ac:dyDescent="0.3">
      <c r="A611" s="200" t="s">
        <v>322</v>
      </c>
      <c r="B611" s="280">
        <v>0</v>
      </c>
      <c r="C611" s="201">
        <v>0</v>
      </c>
      <c r="D611" s="202" t="str">
        <f t="shared" si="88"/>
        <v/>
      </c>
      <c r="E611" s="203">
        <v>76</v>
      </c>
      <c r="F611" s="201">
        <v>50</v>
      </c>
      <c r="G611" s="202">
        <f t="shared" si="89"/>
        <v>0.65789473684210531</v>
      </c>
      <c r="H611" s="202">
        <f t="shared" si="86"/>
        <v>-1</v>
      </c>
      <c r="I611" s="202">
        <f t="shared" si="86"/>
        <v>-1</v>
      </c>
      <c r="J611" s="204" t="str">
        <f t="shared" si="90"/>
        <v/>
      </c>
      <c r="K611" s="205">
        <v>443</v>
      </c>
      <c r="L611" s="201">
        <v>193</v>
      </c>
      <c r="M611" s="202">
        <f t="shared" si="91"/>
        <v>0.43566591422121898</v>
      </c>
      <c r="N611" s="203">
        <v>1824</v>
      </c>
      <c r="O611" s="201">
        <v>940</v>
      </c>
      <c r="P611" s="202">
        <f t="shared" si="92"/>
        <v>0.51535087719298245</v>
      </c>
      <c r="Q611" s="202">
        <f t="shared" si="87"/>
        <v>-0.75712719298245612</v>
      </c>
      <c r="R611" s="202">
        <f t="shared" si="87"/>
        <v>-0.7946808510638298</v>
      </c>
      <c r="S611" s="204">
        <f t="shared" si="93"/>
        <v>-7.9684962971763473E-2</v>
      </c>
    </row>
    <row r="612" spans="1:19" ht="14.25" thickTop="1" x14ac:dyDescent="0.25">
      <c r="A612" s="206" t="s">
        <v>352</v>
      </c>
      <c r="B612" s="206">
        <v>0</v>
      </c>
      <c r="C612" s="173">
        <v>0</v>
      </c>
      <c r="D612" s="199" t="str">
        <f t="shared" si="88"/>
        <v/>
      </c>
      <c r="E612" s="173">
        <v>0</v>
      </c>
      <c r="F612" s="173">
        <v>0</v>
      </c>
      <c r="G612" s="199" t="str">
        <f t="shared" si="89"/>
        <v/>
      </c>
      <c r="H612" s="199" t="str">
        <f t="shared" si="86"/>
        <v/>
      </c>
      <c r="I612" s="199" t="str">
        <f t="shared" si="86"/>
        <v/>
      </c>
      <c r="J612" s="199" t="str">
        <f t="shared" si="90"/>
        <v/>
      </c>
      <c r="K612" s="173">
        <v>25</v>
      </c>
      <c r="L612" s="173">
        <v>20</v>
      </c>
      <c r="M612" s="199">
        <f t="shared" si="91"/>
        <v>0.8</v>
      </c>
      <c r="N612" s="173">
        <v>76</v>
      </c>
      <c r="O612" s="173">
        <v>76</v>
      </c>
      <c r="P612" s="199">
        <f t="shared" si="92"/>
        <v>1</v>
      </c>
      <c r="Q612" s="199">
        <f t="shared" si="87"/>
        <v>-0.67105263157894735</v>
      </c>
      <c r="R612" s="199">
        <f t="shared" si="87"/>
        <v>-0.73684210526315796</v>
      </c>
      <c r="S612" s="199">
        <f t="shared" si="93"/>
        <v>-0.19999999999999996</v>
      </c>
    </row>
    <row r="613" spans="1:19" ht="14.25" thickBot="1" x14ac:dyDescent="0.3">
      <c r="A613" s="206" t="s">
        <v>353</v>
      </c>
      <c r="B613" s="206">
        <v>0</v>
      </c>
      <c r="C613" s="173">
        <v>0</v>
      </c>
      <c r="D613" s="199" t="str">
        <f t="shared" si="88"/>
        <v/>
      </c>
      <c r="E613" s="173">
        <v>76</v>
      </c>
      <c r="F613" s="173">
        <v>50</v>
      </c>
      <c r="G613" s="199">
        <f t="shared" si="89"/>
        <v>0.65789473684210531</v>
      </c>
      <c r="H613" s="199">
        <f t="shared" si="86"/>
        <v>-1</v>
      </c>
      <c r="I613" s="199">
        <f t="shared" si="86"/>
        <v>-1</v>
      </c>
      <c r="J613" s="199" t="str">
        <f t="shared" si="90"/>
        <v/>
      </c>
      <c r="K613" s="173">
        <v>418</v>
      </c>
      <c r="L613" s="173">
        <v>173</v>
      </c>
      <c r="M613" s="199">
        <f t="shared" si="91"/>
        <v>0.4138755980861244</v>
      </c>
      <c r="N613" s="173">
        <v>1748</v>
      </c>
      <c r="O613" s="173">
        <v>864</v>
      </c>
      <c r="P613" s="199">
        <f t="shared" si="92"/>
        <v>0.49427917620137302</v>
      </c>
      <c r="Q613" s="199">
        <f t="shared" si="87"/>
        <v>-0.76086956521739135</v>
      </c>
      <c r="R613" s="199">
        <f t="shared" si="87"/>
        <v>-0.79976851851851849</v>
      </c>
      <c r="S613" s="199">
        <f t="shared" si="93"/>
        <v>-8.040357811524862E-2</v>
      </c>
    </row>
    <row r="614" spans="1:19" ht="16.5" thickTop="1" thickBot="1" x14ac:dyDescent="0.3">
      <c r="A614" s="200" t="s">
        <v>391</v>
      </c>
      <c r="B614" s="280">
        <v>0</v>
      </c>
      <c r="C614" s="201">
        <v>0</v>
      </c>
      <c r="D614" s="202" t="str">
        <f t="shared" si="88"/>
        <v/>
      </c>
      <c r="E614" s="203">
        <v>76</v>
      </c>
      <c r="F614" s="201">
        <v>62</v>
      </c>
      <c r="G614" s="202">
        <f t="shared" si="89"/>
        <v>0.81578947368421051</v>
      </c>
      <c r="H614" s="202">
        <f t="shared" si="86"/>
        <v>-1</v>
      </c>
      <c r="I614" s="202">
        <f t="shared" si="86"/>
        <v>-1</v>
      </c>
      <c r="J614" s="204" t="str">
        <f t="shared" si="90"/>
        <v/>
      </c>
      <c r="K614" s="205">
        <v>38</v>
      </c>
      <c r="L614" s="201">
        <v>22</v>
      </c>
      <c r="M614" s="202">
        <f t="shared" si="91"/>
        <v>0.57894736842105265</v>
      </c>
      <c r="N614" s="203">
        <v>435</v>
      </c>
      <c r="O614" s="201">
        <v>362</v>
      </c>
      <c r="P614" s="202">
        <f t="shared" si="92"/>
        <v>0.83218390804597697</v>
      </c>
      <c r="Q614" s="202">
        <f t="shared" si="87"/>
        <v>-0.91264367816091951</v>
      </c>
      <c r="R614" s="202">
        <f t="shared" si="87"/>
        <v>-0.93922651933701662</v>
      </c>
      <c r="S614" s="204">
        <f t="shared" si="93"/>
        <v>-0.25323653962492432</v>
      </c>
    </row>
    <row r="615" spans="1:19" ht="15" thickTop="1" thickBot="1" x14ac:dyDescent="0.3">
      <c r="A615" s="206" t="s">
        <v>351</v>
      </c>
      <c r="B615" s="206">
        <v>0</v>
      </c>
      <c r="C615" s="173">
        <v>0</v>
      </c>
      <c r="D615" s="199" t="str">
        <f t="shared" si="88"/>
        <v/>
      </c>
      <c r="E615" s="173">
        <v>76</v>
      </c>
      <c r="F615" s="173">
        <v>62</v>
      </c>
      <c r="G615" s="199">
        <f t="shared" si="89"/>
        <v>0.81578947368421051</v>
      </c>
      <c r="H615" s="199">
        <f t="shared" si="86"/>
        <v>-1</v>
      </c>
      <c r="I615" s="199">
        <f t="shared" si="86"/>
        <v>-1</v>
      </c>
      <c r="J615" s="199" t="str">
        <f t="shared" si="90"/>
        <v/>
      </c>
      <c r="K615" s="173">
        <v>38</v>
      </c>
      <c r="L615" s="173">
        <v>22</v>
      </c>
      <c r="M615" s="199">
        <f t="shared" si="91"/>
        <v>0.57894736842105265</v>
      </c>
      <c r="N615" s="173">
        <v>435</v>
      </c>
      <c r="O615" s="173">
        <v>362</v>
      </c>
      <c r="P615" s="199">
        <f t="shared" si="92"/>
        <v>0.83218390804597697</v>
      </c>
      <c r="Q615" s="199">
        <f t="shared" si="87"/>
        <v>-0.91264367816091951</v>
      </c>
      <c r="R615" s="199">
        <f t="shared" si="87"/>
        <v>-0.93922651933701662</v>
      </c>
      <c r="S615" s="199">
        <f t="shared" si="93"/>
        <v>-0.25323653962492432</v>
      </c>
    </row>
    <row r="616" spans="1:19" ht="16.5" thickTop="1" thickBot="1" x14ac:dyDescent="0.3">
      <c r="A616" s="200" t="s">
        <v>507</v>
      </c>
      <c r="B616" s="280">
        <v>0</v>
      </c>
      <c r="C616" s="201">
        <v>0</v>
      </c>
      <c r="D616" s="202" t="str">
        <f t="shared" si="88"/>
        <v/>
      </c>
      <c r="E616" s="203">
        <v>0</v>
      </c>
      <c r="F616" s="201">
        <v>0</v>
      </c>
      <c r="G616" s="202" t="str">
        <f t="shared" si="89"/>
        <v/>
      </c>
      <c r="H616" s="202" t="str">
        <f t="shared" si="86"/>
        <v/>
      </c>
      <c r="I616" s="202" t="str">
        <f t="shared" si="86"/>
        <v/>
      </c>
      <c r="J616" s="204" t="str">
        <f t="shared" si="90"/>
        <v/>
      </c>
      <c r="K616" s="205">
        <v>19</v>
      </c>
      <c r="L616" s="201">
        <v>12</v>
      </c>
      <c r="M616" s="202">
        <f t="shared" si="91"/>
        <v>0.63157894736842102</v>
      </c>
      <c r="N616" s="203">
        <v>0</v>
      </c>
      <c r="O616" s="201">
        <v>0</v>
      </c>
      <c r="P616" s="202" t="str">
        <f t="shared" si="92"/>
        <v/>
      </c>
      <c r="Q616" s="202" t="str">
        <f t="shared" si="87"/>
        <v/>
      </c>
      <c r="R616" s="202" t="str">
        <f t="shared" si="87"/>
        <v/>
      </c>
      <c r="S616" s="204" t="str">
        <f t="shared" si="93"/>
        <v/>
      </c>
    </row>
    <row r="617" spans="1:19" ht="15" thickTop="1" thickBot="1" x14ac:dyDescent="0.3">
      <c r="A617" s="206" t="s">
        <v>352</v>
      </c>
      <c r="B617" s="206">
        <v>0</v>
      </c>
      <c r="C617" s="173">
        <v>0</v>
      </c>
      <c r="D617" s="199" t="str">
        <f t="shared" si="88"/>
        <v/>
      </c>
      <c r="E617" s="173">
        <v>0</v>
      </c>
      <c r="F617" s="173">
        <v>0</v>
      </c>
      <c r="G617" s="199" t="str">
        <f t="shared" si="89"/>
        <v/>
      </c>
      <c r="H617" s="199" t="str">
        <f t="shared" si="86"/>
        <v/>
      </c>
      <c r="I617" s="199" t="str">
        <f t="shared" si="86"/>
        <v/>
      </c>
      <c r="J617" s="199" t="str">
        <f t="shared" si="90"/>
        <v/>
      </c>
      <c r="K617" s="173">
        <v>19</v>
      </c>
      <c r="L617" s="173">
        <v>12</v>
      </c>
      <c r="M617" s="199">
        <f t="shared" si="91"/>
        <v>0.63157894736842102</v>
      </c>
      <c r="N617" s="173">
        <v>0</v>
      </c>
      <c r="O617" s="173">
        <v>0</v>
      </c>
      <c r="P617" s="199" t="str">
        <f t="shared" si="92"/>
        <v/>
      </c>
      <c r="Q617" s="199" t="str">
        <f t="shared" si="87"/>
        <v/>
      </c>
      <c r="R617" s="199" t="str">
        <f t="shared" si="87"/>
        <v/>
      </c>
      <c r="S617" s="199" t="str">
        <f t="shared" si="93"/>
        <v/>
      </c>
    </row>
    <row r="618" spans="1:19" ht="16.5" thickTop="1" thickBot="1" x14ac:dyDescent="0.3">
      <c r="A618" s="200" t="s">
        <v>474</v>
      </c>
      <c r="B618" s="280">
        <v>0</v>
      </c>
      <c r="C618" s="201">
        <v>0</v>
      </c>
      <c r="D618" s="202" t="str">
        <f t="shared" si="88"/>
        <v/>
      </c>
      <c r="E618" s="203">
        <v>0</v>
      </c>
      <c r="F618" s="201">
        <v>0</v>
      </c>
      <c r="G618" s="202" t="str">
        <f t="shared" si="89"/>
        <v/>
      </c>
      <c r="H618" s="202" t="str">
        <f t="shared" si="86"/>
        <v/>
      </c>
      <c r="I618" s="202" t="str">
        <f t="shared" si="86"/>
        <v/>
      </c>
      <c r="J618" s="204" t="str">
        <f t="shared" si="90"/>
        <v/>
      </c>
      <c r="K618" s="205">
        <v>0</v>
      </c>
      <c r="L618" s="201">
        <v>0</v>
      </c>
      <c r="M618" s="202" t="str">
        <f t="shared" si="91"/>
        <v/>
      </c>
      <c r="N618" s="203">
        <v>19</v>
      </c>
      <c r="O618" s="201">
        <v>0</v>
      </c>
      <c r="P618" s="202">
        <f t="shared" si="92"/>
        <v>0</v>
      </c>
      <c r="Q618" s="202">
        <f t="shared" si="87"/>
        <v>-1</v>
      </c>
      <c r="R618" s="202" t="str">
        <f t="shared" si="87"/>
        <v/>
      </c>
      <c r="S618" s="204" t="str">
        <f t="shared" si="93"/>
        <v/>
      </c>
    </row>
    <row r="619" spans="1:19" ht="15" thickTop="1" thickBot="1" x14ac:dyDescent="0.3">
      <c r="A619" s="206" t="s">
        <v>352</v>
      </c>
      <c r="B619" s="206">
        <v>0</v>
      </c>
      <c r="C619" s="173">
        <v>0</v>
      </c>
      <c r="D619" s="199" t="str">
        <f t="shared" si="88"/>
        <v/>
      </c>
      <c r="E619" s="173">
        <v>0</v>
      </c>
      <c r="F619" s="173">
        <v>0</v>
      </c>
      <c r="G619" s="199" t="str">
        <f t="shared" si="89"/>
        <v/>
      </c>
      <c r="H619" s="199" t="str">
        <f t="shared" si="86"/>
        <v/>
      </c>
      <c r="I619" s="199" t="str">
        <f t="shared" si="86"/>
        <v/>
      </c>
      <c r="J619" s="199" t="str">
        <f t="shared" si="90"/>
        <v/>
      </c>
      <c r="K619" s="173">
        <v>0</v>
      </c>
      <c r="L619" s="173">
        <v>0</v>
      </c>
      <c r="M619" s="199" t="str">
        <f t="shared" si="91"/>
        <v/>
      </c>
      <c r="N619" s="173">
        <v>19</v>
      </c>
      <c r="O619" s="173">
        <v>0</v>
      </c>
      <c r="P619" s="199">
        <f t="shared" si="92"/>
        <v>0</v>
      </c>
      <c r="Q619" s="199">
        <f t="shared" si="87"/>
        <v>-1</v>
      </c>
      <c r="R619" s="199" t="str">
        <f t="shared" si="87"/>
        <v/>
      </c>
      <c r="S619" s="199" t="str">
        <f t="shared" si="93"/>
        <v/>
      </c>
    </row>
    <row r="620" spans="1:19" ht="16.5" thickTop="1" thickBot="1" x14ac:dyDescent="0.3">
      <c r="A620" s="200" t="s">
        <v>331</v>
      </c>
      <c r="B620" s="280">
        <v>0</v>
      </c>
      <c r="C620" s="201">
        <v>0</v>
      </c>
      <c r="D620" s="202" t="str">
        <f t="shared" si="88"/>
        <v/>
      </c>
      <c r="E620" s="203">
        <v>38</v>
      </c>
      <c r="F620" s="201">
        <v>29</v>
      </c>
      <c r="G620" s="202">
        <f t="shared" si="89"/>
        <v>0.76315789473684215</v>
      </c>
      <c r="H620" s="202">
        <f t="shared" ref="H620:I683" si="94">IFERROR(B620/E620-1,"")</f>
        <v>-1</v>
      </c>
      <c r="I620" s="202">
        <f t="shared" si="94"/>
        <v>-1</v>
      </c>
      <c r="J620" s="204" t="str">
        <f t="shared" si="90"/>
        <v/>
      </c>
      <c r="K620" s="205">
        <v>114</v>
      </c>
      <c r="L620" s="201">
        <v>37</v>
      </c>
      <c r="M620" s="202">
        <f t="shared" si="91"/>
        <v>0.32456140350877194</v>
      </c>
      <c r="N620" s="203">
        <v>323</v>
      </c>
      <c r="O620" s="201">
        <v>186</v>
      </c>
      <c r="P620" s="202">
        <f t="shared" si="92"/>
        <v>0.57585139318885448</v>
      </c>
      <c r="Q620" s="202">
        <f t="shared" ref="Q620:R683" si="95">IFERROR(K620/N620-1,"")</f>
        <v>-0.64705882352941169</v>
      </c>
      <c r="R620" s="202">
        <f t="shared" si="95"/>
        <v>-0.80107526881720426</v>
      </c>
      <c r="S620" s="204">
        <f t="shared" si="93"/>
        <v>-0.25128998968008254</v>
      </c>
    </row>
    <row r="621" spans="1:19" ht="15" thickTop="1" thickBot="1" x14ac:dyDescent="0.3">
      <c r="A621" s="206" t="s">
        <v>353</v>
      </c>
      <c r="B621" s="206">
        <v>0</v>
      </c>
      <c r="C621" s="173">
        <v>0</v>
      </c>
      <c r="D621" s="199" t="str">
        <f t="shared" si="88"/>
        <v/>
      </c>
      <c r="E621" s="173">
        <v>38</v>
      </c>
      <c r="F621" s="173">
        <v>29</v>
      </c>
      <c r="G621" s="199">
        <f t="shared" si="89"/>
        <v>0.76315789473684215</v>
      </c>
      <c r="H621" s="199">
        <f t="shared" si="94"/>
        <v>-1</v>
      </c>
      <c r="I621" s="199">
        <f t="shared" si="94"/>
        <v>-1</v>
      </c>
      <c r="J621" s="199" t="str">
        <f t="shared" si="90"/>
        <v/>
      </c>
      <c r="K621" s="173">
        <v>114</v>
      </c>
      <c r="L621" s="173">
        <v>37</v>
      </c>
      <c r="M621" s="199">
        <f t="shared" si="91"/>
        <v>0.32456140350877194</v>
      </c>
      <c r="N621" s="173">
        <v>323</v>
      </c>
      <c r="O621" s="173">
        <v>186</v>
      </c>
      <c r="P621" s="199">
        <f t="shared" si="92"/>
        <v>0.57585139318885448</v>
      </c>
      <c r="Q621" s="199">
        <f t="shared" si="95"/>
        <v>-0.64705882352941169</v>
      </c>
      <c r="R621" s="199">
        <f t="shared" si="95"/>
        <v>-0.80107526881720426</v>
      </c>
      <c r="S621" s="199">
        <f t="shared" si="93"/>
        <v>-0.25128998968008254</v>
      </c>
    </row>
    <row r="622" spans="1:19" ht="16.5" thickTop="1" thickBot="1" x14ac:dyDescent="0.3">
      <c r="A622" s="200" t="s">
        <v>395</v>
      </c>
      <c r="B622" s="280">
        <v>0</v>
      </c>
      <c r="C622" s="201">
        <v>0</v>
      </c>
      <c r="D622" s="202" t="str">
        <f t="shared" si="88"/>
        <v/>
      </c>
      <c r="E622" s="203">
        <v>0</v>
      </c>
      <c r="F622" s="201">
        <v>0</v>
      </c>
      <c r="G622" s="202" t="str">
        <f t="shared" si="89"/>
        <v/>
      </c>
      <c r="H622" s="202" t="str">
        <f t="shared" si="94"/>
        <v/>
      </c>
      <c r="I622" s="202" t="str">
        <f t="shared" si="94"/>
        <v/>
      </c>
      <c r="J622" s="204" t="str">
        <f t="shared" si="90"/>
        <v/>
      </c>
      <c r="K622" s="205">
        <v>114</v>
      </c>
      <c r="L622" s="201">
        <v>40</v>
      </c>
      <c r="M622" s="202">
        <f t="shared" si="91"/>
        <v>0.35087719298245612</v>
      </c>
      <c r="N622" s="203">
        <v>76</v>
      </c>
      <c r="O622" s="201">
        <v>14</v>
      </c>
      <c r="P622" s="202">
        <f t="shared" si="92"/>
        <v>0.18421052631578946</v>
      </c>
      <c r="Q622" s="202">
        <f t="shared" si="95"/>
        <v>0.5</v>
      </c>
      <c r="R622" s="202">
        <f t="shared" si="95"/>
        <v>1.8571428571428572</v>
      </c>
      <c r="S622" s="204">
        <f t="shared" si="93"/>
        <v>0.16666666666666666</v>
      </c>
    </row>
    <row r="623" spans="1:19" ht="15" thickTop="1" thickBot="1" x14ac:dyDescent="0.3">
      <c r="A623" s="206" t="s">
        <v>352</v>
      </c>
      <c r="B623" s="206">
        <v>0</v>
      </c>
      <c r="C623" s="173">
        <v>0</v>
      </c>
      <c r="D623" s="199" t="str">
        <f t="shared" si="88"/>
        <v/>
      </c>
      <c r="E623" s="173">
        <v>0</v>
      </c>
      <c r="F623" s="173">
        <v>0</v>
      </c>
      <c r="G623" s="199" t="str">
        <f t="shared" si="89"/>
        <v/>
      </c>
      <c r="H623" s="199" t="str">
        <f t="shared" si="94"/>
        <v/>
      </c>
      <c r="I623" s="199" t="str">
        <f t="shared" si="94"/>
        <v/>
      </c>
      <c r="J623" s="199" t="str">
        <f t="shared" si="90"/>
        <v/>
      </c>
      <c r="K623" s="173">
        <v>114</v>
      </c>
      <c r="L623" s="173">
        <v>40</v>
      </c>
      <c r="M623" s="199">
        <f t="shared" si="91"/>
        <v>0.35087719298245612</v>
      </c>
      <c r="N623" s="173">
        <v>76</v>
      </c>
      <c r="O623" s="173">
        <v>14</v>
      </c>
      <c r="P623" s="199">
        <f t="shared" si="92"/>
        <v>0.18421052631578946</v>
      </c>
      <c r="Q623" s="199">
        <f t="shared" si="95"/>
        <v>0.5</v>
      </c>
      <c r="R623" s="199">
        <f t="shared" si="95"/>
        <v>1.8571428571428572</v>
      </c>
      <c r="S623" s="199">
        <f t="shared" si="93"/>
        <v>0.16666666666666666</v>
      </c>
    </row>
    <row r="624" spans="1:19" ht="16.5" thickTop="1" thickBot="1" x14ac:dyDescent="0.3">
      <c r="A624" s="200" t="s">
        <v>323</v>
      </c>
      <c r="B624" s="280">
        <v>0</v>
      </c>
      <c r="C624" s="201">
        <v>0</v>
      </c>
      <c r="D624" s="202" t="str">
        <f t="shared" si="88"/>
        <v/>
      </c>
      <c r="E624" s="203">
        <v>0</v>
      </c>
      <c r="F624" s="201">
        <v>0</v>
      </c>
      <c r="G624" s="202" t="str">
        <f t="shared" si="89"/>
        <v/>
      </c>
      <c r="H624" s="202" t="str">
        <f t="shared" si="94"/>
        <v/>
      </c>
      <c r="I624" s="202" t="str">
        <f t="shared" si="94"/>
        <v/>
      </c>
      <c r="J624" s="204" t="str">
        <f t="shared" si="90"/>
        <v/>
      </c>
      <c r="K624" s="205">
        <v>111</v>
      </c>
      <c r="L624" s="201">
        <v>106</v>
      </c>
      <c r="M624" s="202">
        <f t="shared" si="91"/>
        <v>0.95495495495495497</v>
      </c>
      <c r="N624" s="203">
        <v>2057</v>
      </c>
      <c r="O624" s="201">
        <v>1481</v>
      </c>
      <c r="P624" s="202">
        <f t="shared" si="92"/>
        <v>0.71998055420515317</v>
      </c>
      <c r="Q624" s="202">
        <f t="shared" si="95"/>
        <v>-0.9460379192999514</v>
      </c>
      <c r="R624" s="202">
        <f t="shared" si="95"/>
        <v>-0.9284267386900743</v>
      </c>
      <c r="S624" s="204">
        <f t="shared" si="93"/>
        <v>0.2349744007498018</v>
      </c>
    </row>
    <row r="625" spans="1:19" ht="15" thickTop="1" thickBot="1" x14ac:dyDescent="0.3">
      <c r="A625" s="206" t="s">
        <v>351</v>
      </c>
      <c r="B625" s="206">
        <v>0</v>
      </c>
      <c r="C625" s="173">
        <v>0</v>
      </c>
      <c r="D625" s="199" t="str">
        <f t="shared" si="88"/>
        <v/>
      </c>
      <c r="E625" s="173">
        <v>0</v>
      </c>
      <c r="F625" s="173">
        <v>0</v>
      </c>
      <c r="G625" s="199" t="str">
        <f t="shared" si="89"/>
        <v/>
      </c>
      <c r="H625" s="199" t="str">
        <f t="shared" si="94"/>
        <v/>
      </c>
      <c r="I625" s="199" t="str">
        <f t="shared" si="94"/>
        <v/>
      </c>
      <c r="J625" s="199" t="str">
        <f t="shared" si="90"/>
        <v/>
      </c>
      <c r="K625" s="173">
        <v>111</v>
      </c>
      <c r="L625" s="173">
        <v>106</v>
      </c>
      <c r="M625" s="199">
        <f t="shared" si="91"/>
        <v>0.95495495495495497</v>
      </c>
      <c r="N625" s="173">
        <v>2057</v>
      </c>
      <c r="O625" s="173">
        <v>1481</v>
      </c>
      <c r="P625" s="199">
        <f t="shared" si="92"/>
        <v>0.71998055420515317</v>
      </c>
      <c r="Q625" s="199">
        <f t="shared" si="95"/>
        <v>-0.9460379192999514</v>
      </c>
      <c r="R625" s="199">
        <f t="shared" si="95"/>
        <v>-0.9284267386900743</v>
      </c>
      <c r="S625" s="199">
        <f t="shared" si="93"/>
        <v>0.2349744007498018</v>
      </c>
    </row>
    <row r="626" spans="1:19" ht="16.5" thickTop="1" thickBot="1" x14ac:dyDescent="0.3">
      <c r="A626" s="200" t="s">
        <v>414</v>
      </c>
      <c r="B626" s="280">
        <v>0</v>
      </c>
      <c r="C626" s="201">
        <v>0</v>
      </c>
      <c r="D626" s="202" t="str">
        <f t="shared" si="88"/>
        <v/>
      </c>
      <c r="E626" s="203">
        <v>356</v>
      </c>
      <c r="F626" s="201">
        <v>313</v>
      </c>
      <c r="G626" s="202">
        <f t="shared" si="89"/>
        <v>0.8792134831460674</v>
      </c>
      <c r="H626" s="202">
        <f t="shared" si="94"/>
        <v>-1</v>
      </c>
      <c r="I626" s="202">
        <f t="shared" si="94"/>
        <v>-1</v>
      </c>
      <c r="J626" s="204" t="str">
        <f t="shared" si="90"/>
        <v/>
      </c>
      <c r="K626" s="205">
        <v>0</v>
      </c>
      <c r="L626" s="201">
        <v>0</v>
      </c>
      <c r="M626" s="202" t="str">
        <f t="shared" si="91"/>
        <v/>
      </c>
      <c r="N626" s="203">
        <v>9513</v>
      </c>
      <c r="O626" s="201">
        <v>6569</v>
      </c>
      <c r="P626" s="202">
        <f t="shared" si="92"/>
        <v>0.69052875013139914</v>
      </c>
      <c r="Q626" s="202">
        <f t="shared" si="95"/>
        <v>-1</v>
      </c>
      <c r="R626" s="202">
        <f t="shared" si="95"/>
        <v>-1</v>
      </c>
      <c r="S626" s="204" t="str">
        <f t="shared" si="93"/>
        <v/>
      </c>
    </row>
    <row r="627" spans="1:19" ht="15" thickTop="1" thickBot="1" x14ac:dyDescent="0.3">
      <c r="A627" s="206" t="s">
        <v>351</v>
      </c>
      <c r="B627" s="206">
        <v>0</v>
      </c>
      <c r="C627" s="173">
        <v>0</v>
      </c>
      <c r="D627" s="199" t="str">
        <f t="shared" si="88"/>
        <v/>
      </c>
      <c r="E627" s="173">
        <v>356</v>
      </c>
      <c r="F627" s="173">
        <v>313</v>
      </c>
      <c r="G627" s="199">
        <f t="shared" si="89"/>
        <v>0.8792134831460674</v>
      </c>
      <c r="H627" s="199">
        <f t="shared" si="94"/>
        <v>-1</v>
      </c>
      <c r="I627" s="199">
        <f t="shared" si="94"/>
        <v>-1</v>
      </c>
      <c r="J627" s="199" t="str">
        <f t="shared" si="90"/>
        <v/>
      </c>
      <c r="K627" s="173">
        <v>0</v>
      </c>
      <c r="L627" s="173">
        <v>0</v>
      </c>
      <c r="M627" s="199" t="str">
        <f t="shared" si="91"/>
        <v/>
      </c>
      <c r="N627" s="173">
        <v>9513</v>
      </c>
      <c r="O627" s="173">
        <v>6569</v>
      </c>
      <c r="P627" s="199">
        <f t="shared" si="92"/>
        <v>0.69052875013139914</v>
      </c>
      <c r="Q627" s="199">
        <f t="shared" si="95"/>
        <v>-1</v>
      </c>
      <c r="R627" s="199">
        <f t="shared" si="95"/>
        <v>-1</v>
      </c>
      <c r="S627" s="199" t="str">
        <f t="shared" si="93"/>
        <v/>
      </c>
    </row>
    <row r="628" spans="1:19" ht="16.5" thickTop="1" thickBot="1" x14ac:dyDescent="0.3">
      <c r="A628" s="200" t="s">
        <v>509</v>
      </c>
      <c r="B628" s="280">
        <v>0</v>
      </c>
      <c r="C628" s="201">
        <v>0</v>
      </c>
      <c r="D628" s="202" t="str">
        <f t="shared" si="88"/>
        <v/>
      </c>
      <c r="E628" s="203">
        <v>0</v>
      </c>
      <c r="F628" s="201">
        <v>0</v>
      </c>
      <c r="G628" s="202" t="str">
        <f t="shared" si="89"/>
        <v/>
      </c>
      <c r="H628" s="202" t="str">
        <f t="shared" si="94"/>
        <v/>
      </c>
      <c r="I628" s="202" t="str">
        <f t="shared" si="94"/>
        <v/>
      </c>
      <c r="J628" s="204" t="str">
        <f t="shared" si="90"/>
        <v/>
      </c>
      <c r="K628" s="205">
        <v>19</v>
      </c>
      <c r="L628" s="201">
        <v>1</v>
      </c>
      <c r="M628" s="202">
        <f t="shared" si="91"/>
        <v>5.2631578947368418E-2</v>
      </c>
      <c r="N628" s="203">
        <v>0</v>
      </c>
      <c r="O628" s="201">
        <v>0</v>
      </c>
      <c r="P628" s="202" t="str">
        <f t="shared" si="92"/>
        <v/>
      </c>
      <c r="Q628" s="202" t="str">
        <f t="shared" si="95"/>
        <v/>
      </c>
      <c r="R628" s="202" t="str">
        <f t="shared" si="95"/>
        <v/>
      </c>
      <c r="S628" s="204" t="str">
        <f t="shared" si="93"/>
        <v/>
      </c>
    </row>
    <row r="629" spans="1:19" ht="15" thickTop="1" thickBot="1" x14ac:dyDescent="0.3">
      <c r="A629" s="206" t="s">
        <v>352</v>
      </c>
      <c r="B629" s="206">
        <v>0</v>
      </c>
      <c r="C629" s="173">
        <v>0</v>
      </c>
      <c r="D629" s="199" t="str">
        <f t="shared" si="88"/>
        <v/>
      </c>
      <c r="E629" s="173">
        <v>0</v>
      </c>
      <c r="F629" s="173">
        <v>0</v>
      </c>
      <c r="G629" s="199" t="str">
        <f t="shared" si="89"/>
        <v/>
      </c>
      <c r="H629" s="199" t="str">
        <f t="shared" si="94"/>
        <v/>
      </c>
      <c r="I629" s="199" t="str">
        <f t="shared" si="94"/>
        <v/>
      </c>
      <c r="J629" s="199" t="str">
        <f t="shared" si="90"/>
        <v/>
      </c>
      <c r="K629" s="173">
        <v>19</v>
      </c>
      <c r="L629" s="173">
        <v>1</v>
      </c>
      <c r="M629" s="199">
        <f t="shared" si="91"/>
        <v>5.2631578947368418E-2</v>
      </c>
      <c r="N629" s="173">
        <v>0</v>
      </c>
      <c r="O629" s="173">
        <v>0</v>
      </c>
      <c r="P629" s="199" t="str">
        <f t="shared" si="92"/>
        <v/>
      </c>
      <c r="Q629" s="199" t="str">
        <f t="shared" si="95"/>
        <v/>
      </c>
      <c r="R629" s="199" t="str">
        <f t="shared" si="95"/>
        <v/>
      </c>
      <c r="S629" s="199" t="str">
        <f t="shared" si="93"/>
        <v/>
      </c>
    </row>
    <row r="630" spans="1:19" ht="16.5" thickTop="1" thickBot="1" x14ac:dyDescent="0.3">
      <c r="A630" s="200" t="s">
        <v>476</v>
      </c>
      <c r="B630" s="280">
        <v>0</v>
      </c>
      <c r="C630" s="201">
        <v>0</v>
      </c>
      <c r="D630" s="202" t="str">
        <f t="shared" si="88"/>
        <v/>
      </c>
      <c r="E630" s="203">
        <v>0</v>
      </c>
      <c r="F630" s="201">
        <v>0</v>
      </c>
      <c r="G630" s="202" t="str">
        <f t="shared" si="89"/>
        <v/>
      </c>
      <c r="H630" s="202" t="str">
        <f t="shared" si="94"/>
        <v/>
      </c>
      <c r="I630" s="202" t="str">
        <f t="shared" si="94"/>
        <v/>
      </c>
      <c r="J630" s="204" t="str">
        <f t="shared" si="90"/>
        <v/>
      </c>
      <c r="K630" s="205">
        <v>0</v>
      </c>
      <c r="L630" s="201">
        <v>0</v>
      </c>
      <c r="M630" s="202" t="str">
        <f t="shared" si="91"/>
        <v/>
      </c>
      <c r="N630" s="203">
        <v>13</v>
      </c>
      <c r="O630" s="201">
        <v>13</v>
      </c>
      <c r="P630" s="202">
        <f t="shared" si="92"/>
        <v>1</v>
      </c>
      <c r="Q630" s="202">
        <f t="shared" si="95"/>
        <v>-1</v>
      </c>
      <c r="R630" s="202">
        <f t="shared" si="95"/>
        <v>-1</v>
      </c>
      <c r="S630" s="204" t="str">
        <f t="shared" si="93"/>
        <v/>
      </c>
    </row>
    <row r="631" spans="1:19" ht="15" thickTop="1" thickBot="1" x14ac:dyDescent="0.3">
      <c r="A631" s="206" t="s">
        <v>354</v>
      </c>
      <c r="B631" s="206">
        <v>0</v>
      </c>
      <c r="C631" s="173">
        <v>0</v>
      </c>
      <c r="D631" s="199" t="str">
        <f t="shared" si="88"/>
        <v/>
      </c>
      <c r="E631" s="173">
        <v>0</v>
      </c>
      <c r="F631" s="173">
        <v>0</v>
      </c>
      <c r="G631" s="199" t="str">
        <f t="shared" si="89"/>
        <v/>
      </c>
      <c r="H631" s="199" t="str">
        <f t="shared" si="94"/>
        <v/>
      </c>
      <c r="I631" s="199" t="str">
        <f t="shared" si="94"/>
        <v/>
      </c>
      <c r="J631" s="199" t="str">
        <f t="shared" si="90"/>
        <v/>
      </c>
      <c r="K631" s="173">
        <v>0</v>
      </c>
      <c r="L631" s="173">
        <v>0</v>
      </c>
      <c r="M631" s="199" t="str">
        <f t="shared" si="91"/>
        <v/>
      </c>
      <c r="N631" s="173">
        <v>13</v>
      </c>
      <c r="O631" s="173">
        <v>13</v>
      </c>
      <c r="P631" s="199">
        <f t="shared" si="92"/>
        <v>1</v>
      </c>
      <c r="Q631" s="199">
        <f t="shared" si="95"/>
        <v>-1</v>
      </c>
      <c r="R631" s="199">
        <f t="shared" si="95"/>
        <v>-1</v>
      </c>
      <c r="S631" s="199" t="str">
        <f t="shared" si="93"/>
        <v/>
      </c>
    </row>
    <row r="632" spans="1:19" ht="16.5" thickTop="1" thickBot="1" x14ac:dyDescent="0.3">
      <c r="A632" s="200" t="s">
        <v>511</v>
      </c>
      <c r="B632" s="280">
        <v>0</v>
      </c>
      <c r="C632" s="201">
        <v>0</v>
      </c>
      <c r="D632" s="202" t="str">
        <f t="shared" si="88"/>
        <v/>
      </c>
      <c r="E632" s="203">
        <v>0</v>
      </c>
      <c r="F632" s="201">
        <v>0</v>
      </c>
      <c r="G632" s="202" t="str">
        <f t="shared" si="89"/>
        <v/>
      </c>
      <c r="H632" s="202" t="str">
        <f t="shared" si="94"/>
        <v/>
      </c>
      <c r="I632" s="202" t="str">
        <f t="shared" si="94"/>
        <v/>
      </c>
      <c r="J632" s="204" t="str">
        <f t="shared" si="90"/>
        <v/>
      </c>
      <c r="K632" s="205">
        <v>19</v>
      </c>
      <c r="L632" s="201">
        <v>1</v>
      </c>
      <c r="M632" s="202">
        <f t="shared" si="91"/>
        <v>5.2631578947368418E-2</v>
      </c>
      <c r="N632" s="203">
        <v>19</v>
      </c>
      <c r="O632" s="201">
        <v>4</v>
      </c>
      <c r="P632" s="202">
        <f t="shared" si="92"/>
        <v>0.21052631578947367</v>
      </c>
      <c r="Q632" s="202">
        <f t="shared" si="95"/>
        <v>0</v>
      </c>
      <c r="R632" s="202">
        <f t="shared" si="95"/>
        <v>-0.75</v>
      </c>
      <c r="S632" s="204">
        <f t="shared" si="93"/>
        <v>-0.15789473684210525</v>
      </c>
    </row>
    <row r="633" spans="1:19" ht="14.25" thickTop="1" x14ac:dyDescent="0.25">
      <c r="A633" s="206" t="s">
        <v>352</v>
      </c>
      <c r="B633" s="206">
        <v>0</v>
      </c>
      <c r="C633" s="173">
        <v>0</v>
      </c>
      <c r="D633" s="199" t="str">
        <f t="shared" si="88"/>
        <v/>
      </c>
      <c r="E633" s="173">
        <v>0</v>
      </c>
      <c r="F633" s="173">
        <v>0</v>
      </c>
      <c r="G633" s="199" t="str">
        <f t="shared" si="89"/>
        <v/>
      </c>
      <c r="H633" s="199" t="str">
        <f t="shared" si="94"/>
        <v/>
      </c>
      <c r="I633" s="199" t="str">
        <f t="shared" si="94"/>
        <v/>
      </c>
      <c r="J633" s="199" t="str">
        <f t="shared" si="90"/>
        <v/>
      </c>
      <c r="K633" s="173">
        <v>19</v>
      </c>
      <c r="L633" s="173">
        <v>1</v>
      </c>
      <c r="M633" s="199">
        <f t="shared" si="91"/>
        <v>5.2631578947368418E-2</v>
      </c>
      <c r="N633" s="173">
        <v>0</v>
      </c>
      <c r="O633" s="173">
        <v>0</v>
      </c>
      <c r="P633" s="199" t="str">
        <f t="shared" si="92"/>
        <v/>
      </c>
      <c r="Q633" s="199" t="str">
        <f t="shared" si="95"/>
        <v/>
      </c>
      <c r="R633" s="199" t="str">
        <f t="shared" si="95"/>
        <v/>
      </c>
      <c r="S633" s="199" t="str">
        <f t="shared" si="93"/>
        <v/>
      </c>
    </row>
    <row r="634" spans="1:19" ht="14.25" thickBot="1" x14ac:dyDescent="0.3">
      <c r="A634" s="206" t="s">
        <v>353</v>
      </c>
      <c r="B634" s="206">
        <v>0</v>
      </c>
      <c r="C634" s="173">
        <v>0</v>
      </c>
      <c r="D634" s="199" t="str">
        <f t="shared" si="88"/>
        <v/>
      </c>
      <c r="E634" s="173">
        <v>0</v>
      </c>
      <c r="F634" s="173">
        <v>0</v>
      </c>
      <c r="G634" s="199" t="str">
        <f t="shared" si="89"/>
        <v/>
      </c>
      <c r="H634" s="199" t="str">
        <f t="shared" si="94"/>
        <v/>
      </c>
      <c r="I634" s="199" t="str">
        <f t="shared" si="94"/>
        <v/>
      </c>
      <c r="J634" s="199" t="str">
        <f t="shared" si="90"/>
        <v/>
      </c>
      <c r="K634" s="173">
        <v>0</v>
      </c>
      <c r="L634" s="173">
        <v>0</v>
      </c>
      <c r="M634" s="199" t="str">
        <f t="shared" si="91"/>
        <v/>
      </c>
      <c r="N634" s="173">
        <v>19</v>
      </c>
      <c r="O634" s="173">
        <v>4</v>
      </c>
      <c r="P634" s="199">
        <f t="shared" si="92"/>
        <v>0.21052631578947367</v>
      </c>
      <c r="Q634" s="199">
        <f t="shared" si="95"/>
        <v>-1</v>
      </c>
      <c r="R634" s="199">
        <f t="shared" si="95"/>
        <v>-1</v>
      </c>
      <c r="S634" s="199" t="str">
        <f t="shared" si="93"/>
        <v/>
      </c>
    </row>
    <row r="635" spans="1:19" ht="16.5" thickTop="1" thickBot="1" x14ac:dyDescent="0.3">
      <c r="A635" s="200" t="s">
        <v>498</v>
      </c>
      <c r="B635" s="280">
        <v>0</v>
      </c>
      <c r="C635" s="201">
        <v>0</v>
      </c>
      <c r="D635" s="202" t="str">
        <f t="shared" si="88"/>
        <v/>
      </c>
      <c r="E635" s="203">
        <v>0</v>
      </c>
      <c r="F635" s="201">
        <v>0</v>
      </c>
      <c r="G635" s="202" t="str">
        <f t="shared" si="89"/>
        <v/>
      </c>
      <c r="H635" s="202" t="str">
        <f t="shared" si="94"/>
        <v/>
      </c>
      <c r="I635" s="202" t="str">
        <f t="shared" si="94"/>
        <v/>
      </c>
      <c r="J635" s="204" t="str">
        <f t="shared" si="90"/>
        <v/>
      </c>
      <c r="K635" s="205">
        <v>0</v>
      </c>
      <c r="L635" s="201">
        <v>0</v>
      </c>
      <c r="M635" s="202" t="str">
        <f t="shared" si="91"/>
        <v/>
      </c>
      <c r="N635" s="203">
        <v>125</v>
      </c>
      <c r="O635" s="201">
        <v>96</v>
      </c>
      <c r="P635" s="202">
        <f t="shared" si="92"/>
        <v>0.76800000000000002</v>
      </c>
      <c r="Q635" s="202">
        <f t="shared" si="95"/>
        <v>-1</v>
      </c>
      <c r="R635" s="202">
        <f t="shared" si="95"/>
        <v>-1</v>
      </c>
      <c r="S635" s="204" t="str">
        <f t="shared" si="93"/>
        <v/>
      </c>
    </row>
    <row r="636" spans="1:19" ht="15" thickTop="1" thickBot="1" x14ac:dyDescent="0.3">
      <c r="A636" s="206" t="s">
        <v>354</v>
      </c>
      <c r="B636" s="206">
        <v>0</v>
      </c>
      <c r="C636" s="173">
        <v>0</v>
      </c>
      <c r="D636" s="199" t="str">
        <f t="shared" si="88"/>
        <v/>
      </c>
      <c r="E636" s="173">
        <v>0</v>
      </c>
      <c r="F636" s="173">
        <v>0</v>
      </c>
      <c r="G636" s="199" t="str">
        <f t="shared" si="89"/>
        <v/>
      </c>
      <c r="H636" s="199" t="str">
        <f t="shared" si="94"/>
        <v/>
      </c>
      <c r="I636" s="199" t="str">
        <f t="shared" si="94"/>
        <v/>
      </c>
      <c r="J636" s="199" t="str">
        <f t="shared" si="90"/>
        <v/>
      </c>
      <c r="K636" s="173">
        <v>0</v>
      </c>
      <c r="L636" s="173">
        <v>0</v>
      </c>
      <c r="M636" s="199" t="str">
        <f t="shared" si="91"/>
        <v/>
      </c>
      <c r="N636" s="173">
        <v>125</v>
      </c>
      <c r="O636" s="173">
        <v>96</v>
      </c>
      <c r="P636" s="199">
        <f t="shared" si="92"/>
        <v>0.76800000000000002</v>
      </c>
      <c r="Q636" s="199">
        <f t="shared" si="95"/>
        <v>-1</v>
      </c>
      <c r="R636" s="199">
        <f t="shared" si="95"/>
        <v>-1</v>
      </c>
      <c r="S636" s="199" t="str">
        <f t="shared" si="93"/>
        <v/>
      </c>
    </row>
    <row r="637" spans="1:19" ht="16.5" thickTop="1" thickBot="1" x14ac:dyDescent="0.3">
      <c r="A637" s="200" t="s">
        <v>478</v>
      </c>
      <c r="B637" s="280">
        <v>0</v>
      </c>
      <c r="C637" s="201">
        <v>0</v>
      </c>
      <c r="D637" s="202" t="str">
        <f t="shared" si="88"/>
        <v/>
      </c>
      <c r="E637" s="203">
        <v>0</v>
      </c>
      <c r="F637" s="201">
        <v>0</v>
      </c>
      <c r="G637" s="202" t="str">
        <f t="shared" si="89"/>
        <v/>
      </c>
      <c r="H637" s="202" t="str">
        <f t="shared" si="94"/>
        <v/>
      </c>
      <c r="I637" s="202" t="str">
        <f t="shared" si="94"/>
        <v/>
      </c>
      <c r="J637" s="204" t="str">
        <f t="shared" si="90"/>
        <v/>
      </c>
      <c r="K637" s="205">
        <v>0</v>
      </c>
      <c r="L637" s="201">
        <v>0</v>
      </c>
      <c r="M637" s="202" t="str">
        <f t="shared" si="91"/>
        <v/>
      </c>
      <c r="N637" s="203">
        <v>50</v>
      </c>
      <c r="O637" s="201">
        <v>2</v>
      </c>
      <c r="P637" s="202">
        <f t="shared" si="92"/>
        <v>0.04</v>
      </c>
      <c r="Q637" s="202">
        <f t="shared" si="95"/>
        <v>-1</v>
      </c>
      <c r="R637" s="202">
        <f t="shared" si="95"/>
        <v>-1</v>
      </c>
      <c r="S637" s="204" t="str">
        <f t="shared" si="93"/>
        <v/>
      </c>
    </row>
    <row r="638" spans="1:19" ht="15" thickTop="1" thickBot="1" x14ac:dyDescent="0.3">
      <c r="A638" s="206" t="s">
        <v>351</v>
      </c>
      <c r="B638" s="206">
        <v>0</v>
      </c>
      <c r="C638" s="173">
        <v>0</v>
      </c>
      <c r="D638" s="199" t="str">
        <f t="shared" si="88"/>
        <v/>
      </c>
      <c r="E638" s="173">
        <v>0</v>
      </c>
      <c r="F638" s="173">
        <v>0</v>
      </c>
      <c r="G638" s="199" t="str">
        <f t="shared" si="89"/>
        <v/>
      </c>
      <c r="H638" s="199" t="str">
        <f t="shared" si="94"/>
        <v/>
      </c>
      <c r="I638" s="199" t="str">
        <f t="shared" si="94"/>
        <v/>
      </c>
      <c r="J638" s="199" t="str">
        <f t="shared" si="90"/>
        <v/>
      </c>
      <c r="K638" s="173">
        <v>0</v>
      </c>
      <c r="L638" s="173">
        <v>0</v>
      </c>
      <c r="M638" s="199" t="str">
        <f t="shared" si="91"/>
        <v/>
      </c>
      <c r="N638" s="173">
        <v>50</v>
      </c>
      <c r="O638" s="173">
        <v>2</v>
      </c>
      <c r="P638" s="199">
        <f t="shared" si="92"/>
        <v>0.04</v>
      </c>
      <c r="Q638" s="199">
        <f t="shared" si="95"/>
        <v>-1</v>
      </c>
      <c r="R638" s="199">
        <f t="shared" si="95"/>
        <v>-1</v>
      </c>
      <c r="S638" s="199" t="str">
        <f t="shared" si="93"/>
        <v/>
      </c>
    </row>
    <row r="639" spans="1:19" ht="16.5" thickTop="1" thickBot="1" x14ac:dyDescent="0.3">
      <c r="A639" s="200" t="s">
        <v>415</v>
      </c>
      <c r="B639" s="280">
        <v>0</v>
      </c>
      <c r="C639" s="201">
        <v>0</v>
      </c>
      <c r="D639" s="202" t="str">
        <f t="shared" si="88"/>
        <v/>
      </c>
      <c r="E639" s="203">
        <v>0</v>
      </c>
      <c r="F639" s="201">
        <v>0</v>
      </c>
      <c r="G639" s="202" t="str">
        <f t="shared" si="89"/>
        <v/>
      </c>
      <c r="H639" s="202" t="str">
        <f t="shared" si="94"/>
        <v/>
      </c>
      <c r="I639" s="202" t="str">
        <f t="shared" si="94"/>
        <v/>
      </c>
      <c r="J639" s="204" t="str">
        <f t="shared" si="90"/>
        <v/>
      </c>
      <c r="K639" s="205">
        <v>0</v>
      </c>
      <c r="L639" s="201">
        <v>0</v>
      </c>
      <c r="M639" s="202" t="str">
        <f t="shared" si="91"/>
        <v/>
      </c>
      <c r="N639" s="203">
        <v>96</v>
      </c>
      <c r="O639" s="201">
        <v>0</v>
      </c>
      <c r="P639" s="202">
        <f t="shared" si="92"/>
        <v>0</v>
      </c>
      <c r="Q639" s="202">
        <f t="shared" si="95"/>
        <v>-1</v>
      </c>
      <c r="R639" s="202" t="str">
        <f t="shared" si="95"/>
        <v/>
      </c>
      <c r="S639" s="204" t="str">
        <f t="shared" si="93"/>
        <v/>
      </c>
    </row>
    <row r="640" spans="1:19" ht="15" thickTop="1" thickBot="1" x14ac:dyDescent="0.3">
      <c r="A640" s="206" t="s">
        <v>350</v>
      </c>
      <c r="B640" s="206">
        <v>0</v>
      </c>
      <c r="C640" s="173">
        <v>0</v>
      </c>
      <c r="D640" s="199" t="str">
        <f t="shared" si="88"/>
        <v/>
      </c>
      <c r="E640" s="173">
        <v>0</v>
      </c>
      <c r="F640" s="173">
        <v>0</v>
      </c>
      <c r="G640" s="199" t="str">
        <f t="shared" si="89"/>
        <v/>
      </c>
      <c r="H640" s="199" t="str">
        <f t="shared" si="94"/>
        <v/>
      </c>
      <c r="I640" s="199" t="str">
        <f t="shared" si="94"/>
        <v/>
      </c>
      <c r="J640" s="199" t="str">
        <f t="shared" si="90"/>
        <v/>
      </c>
      <c r="K640" s="173">
        <v>0</v>
      </c>
      <c r="L640" s="173">
        <v>0</v>
      </c>
      <c r="M640" s="199" t="str">
        <f t="shared" si="91"/>
        <v/>
      </c>
      <c r="N640" s="173">
        <v>96</v>
      </c>
      <c r="O640" s="173">
        <v>0</v>
      </c>
      <c r="P640" s="199">
        <f t="shared" si="92"/>
        <v>0</v>
      </c>
      <c r="Q640" s="199">
        <f t="shared" si="95"/>
        <v>-1</v>
      </c>
      <c r="R640" s="199" t="str">
        <f t="shared" si="95"/>
        <v/>
      </c>
      <c r="S640" s="199" t="str">
        <f t="shared" si="93"/>
        <v/>
      </c>
    </row>
    <row r="641" spans="1:19" ht="16.5" thickTop="1" thickBot="1" x14ac:dyDescent="0.3">
      <c r="A641" s="200" t="s">
        <v>340</v>
      </c>
      <c r="B641" s="280">
        <v>0</v>
      </c>
      <c r="C641" s="201">
        <v>0</v>
      </c>
      <c r="D641" s="202" t="str">
        <f t="shared" si="88"/>
        <v/>
      </c>
      <c r="E641" s="203">
        <v>0</v>
      </c>
      <c r="F641" s="201">
        <v>0</v>
      </c>
      <c r="G641" s="202" t="str">
        <f t="shared" si="89"/>
        <v/>
      </c>
      <c r="H641" s="202" t="str">
        <f t="shared" si="94"/>
        <v/>
      </c>
      <c r="I641" s="202" t="str">
        <f t="shared" si="94"/>
        <v/>
      </c>
      <c r="J641" s="204" t="str">
        <f t="shared" si="90"/>
        <v/>
      </c>
      <c r="K641" s="205">
        <v>38</v>
      </c>
      <c r="L641" s="201">
        <v>2</v>
      </c>
      <c r="M641" s="202">
        <f t="shared" si="91"/>
        <v>5.2631578947368418E-2</v>
      </c>
      <c r="N641" s="203">
        <v>19</v>
      </c>
      <c r="O641" s="201">
        <v>6</v>
      </c>
      <c r="P641" s="202">
        <f t="shared" si="92"/>
        <v>0.31578947368421051</v>
      </c>
      <c r="Q641" s="202">
        <f t="shared" si="95"/>
        <v>1</v>
      </c>
      <c r="R641" s="202">
        <f t="shared" si="95"/>
        <v>-0.66666666666666674</v>
      </c>
      <c r="S641" s="204">
        <f t="shared" si="93"/>
        <v>-0.26315789473684209</v>
      </c>
    </row>
    <row r="642" spans="1:19" ht="14.25" thickTop="1" x14ac:dyDescent="0.25">
      <c r="A642" s="206" t="s">
        <v>352</v>
      </c>
      <c r="B642" s="206">
        <v>0</v>
      </c>
      <c r="C642" s="173">
        <v>0</v>
      </c>
      <c r="D642" s="199" t="str">
        <f t="shared" si="88"/>
        <v/>
      </c>
      <c r="E642" s="173">
        <v>0</v>
      </c>
      <c r="F642" s="173">
        <v>0</v>
      </c>
      <c r="G642" s="199" t="str">
        <f t="shared" si="89"/>
        <v/>
      </c>
      <c r="H642" s="199" t="str">
        <f t="shared" si="94"/>
        <v/>
      </c>
      <c r="I642" s="199" t="str">
        <f t="shared" si="94"/>
        <v/>
      </c>
      <c r="J642" s="199" t="str">
        <f t="shared" si="90"/>
        <v/>
      </c>
      <c r="K642" s="173">
        <v>38</v>
      </c>
      <c r="L642" s="173">
        <v>2</v>
      </c>
      <c r="M642" s="199">
        <f t="shared" si="91"/>
        <v>5.2631578947368418E-2</v>
      </c>
      <c r="N642" s="173">
        <v>0</v>
      </c>
      <c r="O642" s="173">
        <v>0</v>
      </c>
      <c r="P642" s="199" t="str">
        <f t="shared" si="92"/>
        <v/>
      </c>
      <c r="Q642" s="199" t="str">
        <f t="shared" si="95"/>
        <v/>
      </c>
      <c r="R642" s="199" t="str">
        <f t="shared" si="95"/>
        <v/>
      </c>
      <c r="S642" s="199" t="str">
        <f t="shared" si="93"/>
        <v/>
      </c>
    </row>
    <row r="643" spans="1:19" ht="14.25" thickBot="1" x14ac:dyDescent="0.3">
      <c r="A643" s="206" t="s">
        <v>353</v>
      </c>
      <c r="B643" s="206">
        <v>0</v>
      </c>
      <c r="C643" s="173">
        <v>0</v>
      </c>
      <c r="D643" s="199" t="str">
        <f t="shared" si="88"/>
        <v/>
      </c>
      <c r="E643" s="173">
        <v>0</v>
      </c>
      <c r="F643" s="173">
        <v>0</v>
      </c>
      <c r="G643" s="199" t="str">
        <f t="shared" si="89"/>
        <v/>
      </c>
      <c r="H643" s="199" t="str">
        <f t="shared" si="94"/>
        <v/>
      </c>
      <c r="I643" s="199" t="str">
        <f t="shared" si="94"/>
        <v/>
      </c>
      <c r="J643" s="199" t="str">
        <f t="shared" si="90"/>
        <v/>
      </c>
      <c r="K643" s="173">
        <v>0</v>
      </c>
      <c r="L643" s="173">
        <v>0</v>
      </c>
      <c r="M643" s="199" t="str">
        <f t="shared" si="91"/>
        <v/>
      </c>
      <c r="N643" s="173">
        <v>19</v>
      </c>
      <c r="O643" s="173">
        <v>6</v>
      </c>
      <c r="P643" s="199">
        <f t="shared" si="92"/>
        <v>0.31578947368421051</v>
      </c>
      <c r="Q643" s="199">
        <f t="shared" si="95"/>
        <v>-1</v>
      </c>
      <c r="R643" s="199">
        <f t="shared" si="95"/>
        <v>-1</v>
      </c>
      <c r="S643" s="199" t="str">
        <f t="shared" si="93"/>
        <v/>
      </c>
    </row>
    <row r="644" spans="1:19" ht="16.5" thickTop="1" thickBot="1" x14ac:dyDescent="0.3">
      <c r="A644" s="200" t="s">
        <v>499</v>
      </c>
      <c r="B644" s="280">
        <v>0</v>
      </c>
      <c r="C644" s="201">
        <v>0</v>
      </c>
      <c r="D644" s="202" t="str">
        <f t="shared" si="88"/>
        <v/>
      </c>
      <c r="E644" s="203">
        <v>0</v>
      </c>
      <c r="F644" s="201">
        <v>0</v>
      </c>
      <c r="G644" s="202" t="str">
        <f t="shared" si="89"/>
        <v/>
      </c>
      <c r="H644" s="202" t="str">
        <f t="shared" si="94"/>
        <v/>
      </c>
      <c r="I644" s="202" t="str">
        <f t="shared" si="94"/>
        <v/>
      </c>
      <c r="J644" s="204" t="str">
        <f t="shared" si="90"/>
        <v/>
      </c>
      <c r="K644" s="205">
        <v>0</v>
      </c>
      <c r="L644" s="201">
        <v>0</v>
      </c>
      <c r="M644" s="202" t="str">
        <f t="shared" si="91"/>
        <v/>
      </c>
      <c r="N644" s="203">
        <v>122</v>
      </c>
      <c r="O644" s="201">
        <v>98</v>
      </c>
      <c r="P644" s="202">
        <f t="shared" si="92"/>
        <v>0.80327868852459017</v>
      </c>
      <c r="Q644" s="202">
        <f t="shared" si="95"/>
        <v>-1</v>
      </c>
      <c r="R644" s="202">
        <f t="shared" si="95"/>
        <v>-1</v>
      </c>
      <c r="S644" s="204" t="str">
        <f t="shared" si="93"/>
        <v/>
      </c>
    </row>
    <row r="645" spans="1:19" ht="15" thickTop="1" thickBot="1" x14ac:dyDescent="0.3">
      <c r="A645" s="206" t="s">
        <v>354</v>
      </c>
      <c r="B645" s="206">
        <v>0</v>
      </c>
      <c r="C645" s="173">
        <v>0</v>
      </c>
      <c r="D645" s="199" t="str">
        <f t="shared" si="88"/>
        <v/>
      </c>
      <c r="E645" s="173">
        <v>0</v>
      </c>
      <c r="F645" s="173">
        <v>0</v>
      </c>
      <c r="G645" s="199" t="str">
        <f t="shared" si="89"/>
        <v/>
      </c>
      <c r="H645" s="199" t="str">
        <f t="shared" si="94"/>
        <v/>
      </c>
      <c r="I645" s="199" t="str">
        <f t="shared" si="94"/>
        <v/>
      </c>
      <c r="J645" s="199" t="str">
        <f t="shared" si="90"/>
        <v/>
      </c>
      <c r="K645" s="173">
        <v>0</v>
      </c>
      <c r="L645" s="173">
        <v>0</v>
      </c>
      <c r="M645" s="199" t="str">
        <f t="shared" si="91"/>
        <v/>
      </c>
      <c r="N645" s="173">
        <v>122</v>
      </c>
      <c r="O645" s="173">
        <v>98</v>
      </c>
      <c r="P645" s="199">
        <f t="shared" si="92"/>
        <v>0.80327868852459017</v>
      </c>
      <c r="Q645" s="199">
        <f t="shared" si="95"/>
        <v>-1</v>
      </c>
      <c r="R645" s="199">
        <f t="shared" si="95"/>
        <v>-1</v>
      </c>
      <c r="S645" s="199" t="str">
        <f t="shared" si="93"/>
        <v/>
      </c>
    </row>
    <row r="646" spans="1:19" ht="16.5" thickTop="1" thickBot="1" x14ac:dyDescent="0.3">
      <c r="A646" s="200" t="s">
        <v>513</v>
      </c>
      <c r="B646" s="280">
        <v>0</v>
      </c>
      <c r="C646" s="201">
        <v>0</v>
      </c>
      <c r="D646" s="202" t="str">
        <f t="shared" si="88"/>
        <v/>
      </c>
      <c r="E646" s="203">
        <v>0</v>
      </c>
      <c r="F646" s="201">
        <v>0</v>
      </c>
      <c r="G646" s="202" t="str">
        <f t="shared" si="89"/>
        <v/>
      </c>
      <c r="H646" s="202" t="str">
        <f t="shared" si="94"/>
        <v/>
      </c>
      <c r="I646" s="202" t="str">
        <f t="shared" si="94"/>
        <v/>
      </c>
      <c r="J646" s="204" t="str">
        <f t="shared" si="90"/>
        <v/>
      </c>
      <c r="K646" s="205">
        <v>1660</v>
      </c>
      <c r="L646" s="201">
        <v>1171</v>
      </c>
      <c r="M646" s="202">
        <f t="shared" si="91"/>
        <v>0.70542168674698791</v>
      </c>
      <c r="N646" s="203">
        <v>2160</v>
      </c>
      <c r="O646" s="201">
        <v>1343</v>
      </c>
      <c r="P646" s="202">
        <f t="shared" si="92"/>
        <v>0.62175925925925923</v>
      </c>
      <c r="Q646" s="202">
        <f t="shared" si="95"/>
        <v>-0.23148148148148151</v>
      </c>
      <c r="R646" s="202">
        <f t="shared" si="95"/>
        <v>-0.12807148175725991</v>
      </c>
      <c r="S646" s="204">
        <f t="shared" si="93"/>
        <v>8.3662427487728674E-2</v>
      </c>
    </row>
    <row r="647" spans="1:19" ht="15" thickTop="1" thickBot="1" x14ac:dyDescent="0.3">
      <c r="A647" s="206" t="s">
        <v>98</v>
      </c>
      <c r="B647" s="206">
        <v>0</v>
      </c>
      <c r="C647" s="173">
        <v>0</v>
      </c>
      <c r="D647" s="199" t="str">
        <f t="shared" si="88"/>
        <v/>
      </c>
      <c r="E647" s="173">
        <v>0</v>
      </c>
      <c r="F647" s="173">
        <v>0</v>
      </c>
      <c r="G647" s="199" t="str">
        <f t="shared" si="89"/>
        <v/>
      </c>
      <c r="H647" s="199" t="str">
        <f t="shared" si="94"/>
        <v/>
      </c>
      <c r="I647" s="199" t="str">
        <f t="shared" si="94"/>
        <v/>
      </c>
      <c r="J647" s="199" t="str">
        <f t="shared" si="90"/>
        <v/>
      </c>
      <c r="K647" s="173">
        <v>1660</v>
      </c>
      <c r="L647" s="173">
        <v>1171</v>
      </c>
      <c r="M647" s="199">
        <f t="shared" si="91"/>
        <v>0.70542168674698791</v>
      </c>
      <c r="N647" s="173">
        <v>2160</v>
      </c>
      <c r="O647" s="173">
        <v>1343</v>
      </c>
      <c r="P647" s="199">
        <f t="shared" si="92"/>
        <v>0.62175925925925923</v>
      </c>
      <c r="Q647" s="199">
        <f t="shared" si="95"/>
        <v>-0.23148148148148151</v>
      </c>
      <c r="R647" s="199">
        <f t="shared" si="95"/>
        <v>-0.12807148175725991</v>
      </c>
      <c r="S647" s="199">
        <f t="shared" si="93"/>
        <v>8.3662427487728674E-2</v>
      </c>
    </row>
    <row r="648" spans="1:19" ht="16.5" thickTop="1" thickBot="1" x14ac:dyDescent="0.3">
      <c r="A648" s="200" t="s">
        <v>385</v>
      </c>
      <c r="B648" s="280">
        <v>0</v>
      </c>
      <c r="C648" s="201">
        <v>0</v>
      </c>
      <c r="D648" s="202" t="str">
        <f t="shared" si="88"/>
        <v/>
      </c>
      <c r="E648" s="203">
        <v>806</v>
      </c>
      <c r="F648" s="201">
        <v>495</v>
      </c>
      <c r="G648" s="202">
        <f t="shared" si="89"/>
        <v>0.61414392059553347</v>
      </c>
      <c r="H648" s="202">
        <f t="shared" si="94"/>
        <v>-1</v>
      </c>
      <c r="I648" s="202">
        <f t="shared" si="94"/>
        <v>-1</v>
      </c>
      <c r="J648" s="204" t="str">
        <f t="shared" si="90"/>
        <v/>
      </c>
      <c r="K648" s="205">
        <v>5564</v>
      </c>
      <c r="L648" s="201">
        <v>3785</v>
      </c>
      <c r="M648" s="202">
        <f t="shared" si="91"/>
        <v>0.68026599568655644</v>
      </c>
      <c r="N648" s="203">
        <v>8913</v>
      </c>
      <c r="O648" s="201">
        <v>5742</v>
      </c>
      <c r="P648" s="202">
        <f t="shared" si="92"/>
        <v>0.64422753281723322</v>
      </c>
      <c r="Q648" s="202">
        <f t="shared" si="95"/>
        <v>-0.37574329630876246</v>
      </c>
      <c r="R648" s="202">
        <f t="shared" si="95"/>
        <v>-0.3408220132358063</v>
      </c>
      <c r="S648" s="204">
        <f t="shared" si="93"/>
        <v>3.6038462869323218E-2</v>
      </c>
    </row>
    <row r="649" spans="1:19" ht="15" thickTop="1" thickBot="1" x14ac:dyDescent="0.3">
      <c r="A649" s="206" t="s">
        <v>350</v>
      </c>
      <c r="B649" s="206">
        <v>0</v>
      </c>
      <c r="C649" s="173">
        <v>0</v>
      </c>
      <c r="D649" s="199" t="str">
        <f t="shared" ref="D649:D712" si="96">IFERROR(C649/B649,"")</f>
        <v/>
      </c>
      <c r="E649" s="173">
        <v>806</v>
      </c>
      <c r="F649" s="173">
        <v>495</v>
      </c>
      <c r="G649" s="199">
        <f t="shared" ref="G649:G712" si="97">IFERROR(F649/E649,"")</f>
        <v>0.61414392059553347</v>
      </c>
      <c r="H649" s="199">
        <f t="shared" si="94"/>
        <v>-1</v>
      </c>
      <c r="I649" s="199">
        <f t="shared" si="94"/>
        <v>-1</v>
      </c>
      <c r="J649" s="199" t="str">
        <f t="shared" ref="J649:J704" si="98">IFERROR(D649-G649,"")</f>
        <v/>
      </c>
      <c r="K649" s="173">
        <v>5564</v>
      </c>
      <c r="L649" s="173">
        <v>3785</v>
      </c>
      <c r="M649" s="199">
        <f t="shared" ref="M649:M712" si="99">IFERROR(L649/K649,"")</f>
        <v>0.68026599568655644</v>
      </c>
      <c r="N649" s="173">
        <v>8913</v>
      </c>
      <c r="O649" s="173">
        <v>5742</v>
      </c>
      <c r="P649" s="199">
        <f t="shared" ref="P649:P712" si="100">IFERROR(O649/N649,"")</f>
        <v>0.64422753281723322</v>
      </c>
      <c r="Q649" s="199">
        <f t="shared" si="95"/>
        <v>-0.37574329630876246</v>
      </c>
      <c r="R649" s="199">
        <f t="shared" si="95"/>
        <v>-0.3408220132358063</v>
      </c>
      <c r="S649" s="199">
        <f t="shared" ref="S649:S712" si="101">IFERROR(M649-P649,"")</f>
        <v>3.6038462869323218E-2</v>
      </c>
    </row>
    <row r="650" spans="1:19" ht="16.5" thickTop="1" thickBot="1" x14ac:dyDescent="0.3">
      <c r="A650" s="200" t="s">
        <v>603</v>
      </c>
      <c r="B650" s="280">
        <v>0</v>
      </c>
      <c r="C650" s="201">
        <v>0</v>
      </c>
      <c r="D650" s="202" t="str">
        <f t="shared" si="96"/>
        <v/>
      </c>
      <c r="E650" s="203">
        <v>0</v>
      </c>
      <c r="F650" s="201">
        <v>0</v>
      </c>
      <c r="G650" s="202" t="str">
        <f t="shared" si="97"/>
        <v/>
      </c>
      <c r="H650" s="202" t="str">
        <f t="shared" si="94"/>
        <v/>
      </c>
      <c r="I650" s="202" t="str">
        <f t="shared" si="94"/>
        <v/>
      </c>
      <c r="J650" s="204" t="str">
        <f t="shared" si="98"/>
        <v/>
      </c>
      <c r="K650" s="205">
        <v>19</v>
      </c>
      <c r="L650" s="201">
        <v>0</v>
      </c>
      <c r="M650" s="202">
        <f t="shared" si="99"/>
        <v>0</v>
      </c>
      <c r="N650" s="203">
        <v>0</v>
      </c>
      <c r="O650" s="201">
        <v>0</v>
      </c>
      <c r="P650" s="202" t="str">
        <f t="shared" si="100"/>
        <v/>
      </c>
      <c r="Q650" s="202" t="str">
        <f t="shared" si="95"/>
        <v/>
      </c>
      <c r="R650" s="202" t="str">
        <f t="shared" si="95"/>
        <v/>
      </c>
      <c r="S650" s="204" t="str">
        <f t="shared" si="101"/>
        <v/>
      </c>
    </row>
    <row r="651" spans="1:19" ht="15" thickTop="1" thickBot="1" x14ac:dyDescent="0.3">
      <c r="A651" s="206" t="s">
        <v>352</v>
      </c>
      <c r="B651" s="206">
        <v>0</v>
      </c>
      <c r="C651" s="173">
        <v>0</v>
      </c>
      <c r="D651" s="199" t="str">
        <f t="shared" si="96"/>
        <v/>
      </c>
      <c r="E651" s="173">
        <v>0</v>
      </c>
      <c r="F651" s="173">
        <v>0</v>
      </c>
      <c r="G651" s="199" t="str">
        <f t="shared" si="97"/>
        <v/>
      </c>
      <c r="H651" s="199" t="str">
        <f t="shared" si="94"/>
        <v/>
      </c>
      <c r="I651" s="199" t="str">
        <f t="shared" si="94"/>
        <v/>
      </c>
      <c r="J651" s="199" t="str">
        <f t="shared" si="98"/>
        <v/>
      </c>
      <c r="K651" s="173">
        <v>19</v>
      </c>
      <c r="L651" s="173">
        <v>0</v>
      </c>
      <c r="M651" s="199">
        <f t="shared" si="99"/>
        <v>0</v>
      </c>
      <c r="N651" s="173">
        <v>0</v>
      </c>
      <c r="O651" s="173">
        <v>0</v>
      </c>
      <c r="P651" s="199" t="str">
        <f t="shared" si="100"/>
        <v/>
      </c>
      <c r="Q651" s="199" t="str">
        <f t="shared" si="95"/>
        <v/>
      </c>
      <c r="R651" s="199" t="str">
        <f t="shared" si="95"/>
        <v/>
      </c>
      <c r="S651" s="199" t="str">
        <f t="shared" si="101"/>
        <v/>
      </c>
    </row>
    <row r="652" spans="1:19" ht="16.5" thickTop="1" thickBot="1" x14ac:dyDescent="0.3">
      <c r="A652" s="200" t="s">
        <v>500</v>
      </c>
      <c r="B652" s="280">
        <v>0</v>
      </c>
      <c r="C652" s="201">
        <v>0</v>
      </c>
      <c r="D652" s="202" t="str">
        <f t="shared" si="96"/>
        <v/>
      </c>
      <c r="E652" s="203">
        <v>0</v>
      </c>
      <c r="F652" s="201">
        <v>0</v>
      </c>
      <c r="G652" s="202" t="str">
        <f t="shared" si="97"/>
        <v/>
      </c>
      <c r="H652" s="202" t="str">
        <f t="shared" si="94"/>
        <v/>
      </c>
      <c r="I652" s="202" t="str">
        <f t="shared" si="94"/>
        <v/>
      </c>
      <c r="J652" s="204" t="str">
        <f t="shared" si="98"/>
        <v/>
      </c>
      <c r="K652" s="205">
        <v>288</v>
      </c>
      <c r="L652" s="201">
        <v>100</v>
      </c>
      <c r="M652" s="202">
        <f t="shared" si="99"/>
        <v>0.34722222222222221</v>
      </c>
      <c r="N652" s="203">
        <v>0</v>
      </c>
      <c r="O652" s="201">
        <v>0</v>
      </c>
      <c r="P652" s="202" t="str">
        <f t="shared" si="100"/>
        <v/>
      </c>
      <c r="Q652" s="202" t="str">
        <f t="shared" si="95"/>
        <v/>
      </c>
      <c r="R652" s="202" t="str">
        <f t="shared" si="95"/>
        <v/>
      </c>
      <c r="S652" s="204" t="str">
        <f t="shared" si="101"/>
        <v/>
      </c>
    </row>
    <row r="653" spans="1:19" ht="15" thickTop="1" thickBot="1" x14ac:dyDescent="0.3">
      <c r="A653" s="206" t="s">
        <v>350</v>
      </c>
      <c r="B653" s="206">
        <v>0</v>
      </c>
      <c r="C653" s="173">
        <v>0</v>
      </c>
      <c r="D653" s="199" t="str">
        <f t="shared" si="96"/>
        <v/>
      </c>
      <c r="E653" s="173">
        <v>0</v>
      </c>
      <c r="F653" s="173">
        <v>0</v>
      </c>
      <c r="G653" s="199" t="str">
        <f t="shared" si="97"/>
        <v/>
      </c>
      <c r="H653" s="199" t="str">
        <f t="shared" si="94"/>
        <v/>
      </c>
      <c r="I653" s="199" t="str">
        <f t="shared" si="94"/>
        <v/>
      </c>
      <c r="J653" s="199" t="str">
        <f t="shared" si="98"/>
        <v/>
      </c>
      <c r="K653" s="173">
        <v>288</v>
      </c>
      <c r="L653" s="173">
        <v>100</v>
      </c>
      <c r="M653" s="199">
        <f t="shared" si="99"/>
        <v>0.34722222222222221</v>
      </c>
      <c r="N653" s="173">
        <v>0</v>
      </c>
      <c r="O653" s="173">
        <v>0</v>
      </c>
      <c r="P653" s="199" t="str">
        <f t="shared" si="100"/>
        <v/>
      </c>
      <c r="Q653" s="199" t="str">
        <f t="shared" si="95"/>
        <v/>
      </c>
      <c r="R653" s="199" t="str">
        <f t="shared" si="95"/>
        <v/>
      </c>
      <c r="S653" s="199" t="str">
        <f t="shared" si="101"/>
        <v/>
      </c>
    </row>
    <row r="654" spans="1:19" ht="16.5" thickTop="1" thickBot="1" x14ac:dyDescent="0.3">
      <c r="A654" s="200" t="s">
        <v>479</v>
      </c>
      <c r="B654" s="280">
        <v>0</v>
      </c>
      <c r="C654" s="201">
        <v>0</v>
      </c>
      <c r="D654" s="202" t="str">
        <f t="shared" si="96"/>
        <v/>
      </c>
      <c r="E654" s="203">
        <v>0</v>
      </c>
      <c r="F654" s="201">
        <v>0</v>
      </c>
      <c r="G654" s="202" t="str">
        <f t="shared" si="97"/>
        <v/>
      </c>
      <c r="H654" s="202" t="str">
        <f t="shared" si="94"/>
        <v/>
      </c>
      <c r="I654" s="202" t="str">
        <f t="shared" si="94"/>
        <v/>
      </c>
      <c r="J654" s="204" t="str">
        <f t="shared" si="98"/>
        <v/>
      </c>
      <c r="K654" s="205">
        <v>38</v>
      </c>
      <c r="L654" s="201">
        <v>0</v>
      </c>
      <c r="M654" s="202">
        <f t="shared" si="99"/>
        <v>0</v>
      </c>
      <c r="N654" s="203">
        <v>0</v>
      </c>
      <c r="O654" s="201">
        <v>0</v>
      </c>
      <c r="P654" s="202" t="str">
        <f t="shared" si="100"/>
        <v/>
      </c>
      <c r="Q654" s="202" t="str">
        <f t="shared" si="95"/>
        <v/>
      </c>
      <c r="R654" s="202" t="str">
        <f t="shared" si="95"/>
        <v/>
      </c>
      <c r="S654" s="204" t="str">
        <f t="shared" si="101"/>
        <v/>
      </c>
    </row>
    <row r="655" spans="1:19" ht="15" thickTop="1" thickBot="1" x14ac:dyDescent="0.3">
      <c r="A655" s="206" t="s">
        <v>353</v>
      </c>
      <c r="B655" s="206">
        <v>0</v>
      </c>
      <c r="C655" s="173">
        <v>0</v>
      </c>
      <c r="D655" s="199" t="str">
        <f t="shared" si="96"/>
        <v/>
      </c>
      <c r="E655" s="173">
        <v>0</v>
      </c>
      <c r="F655" s="173">
        <v>0</v>
      </c>
      <c r="G655" s="199" t="str">
        <f t="shared" si="97"/>
        <v/>
      </c>
      <c r="H655" s="199" t="str">
        <f t="shared" si="94"/>
        <v/>
      </c>
      <c r="I655" s="199" t="str">
        <f t="shared" si="94"/>
        <v/>
      </c>
      <c r="J655" s="199" t="str">
        <f t="shared" si="98"/>
        <v/>
      </c>
      <c r="K655" s="173">
        <v>38</v>
      </c>
      <c r="L655" s="173">
        <v>0</v>
      </c>
      <c r="M655" s="199">
        <f t="shared" si="99"/>
        <v>0</v>
      </c>
      <c r="N655" s="173">
        <v>0</v>
      </c>
      <c r="O655" s="173">
        <v>0</v>
      </c>
      <c r="P655" s="199" t="str">
        <f t="shared" si="100"/>
        <v/>
      </c>
      <c r="Q655" s="199" t="str">
        <f t="shared" si="95"/>
        <v/>
      </c>
      <c r="R655" s="199" t="str">
        <f t="shared" si="95"/>
        <v/>
      </c>
      <c r="S655" s="199" t="str">
        <f t="shared" si="101"/>
        <v/>
      </c>
    </row>
    <row r="656" spans="1:19" ht="16.5" thickTop="1" thickBot="1" x14ac:dyDescent="0.3">
      <c r="A656" s="200" t="s">
        <v>517</v>
      </c>
      <c r="B656" s="280">
        <v>0</v>
      </c>
      <c r="C656" s="201">
        <v>0</v>
      </c>
      <c r="D656" s="202" t="str">
        <f t="shared" si="96"/>
        <v/>
      </c>
      <c r="E656" s="203">
        <v>0</v>
      </c>
      <c r="F656" s="201">
        <v>0</v>
      </c>
      <c r="G656" s="202" t="str">
        <f t="shared" si="97"/>
        <v/>
      </c>
      <c r="H656" s="202" t="str">
        <f t="shared" si="94"/>
        <v/>
      </c>
      <c r="I656" s="202" t="str">
        <f t="shared" si="94"/>
        <v/>
      </c>
      <c r="J656" s="204" t="str">
        <f t="shared" si="98"/>
        <v/>
      </c>
      <c r="K656" s="205">
        <v>19</v>
      </c>
      <c r="L656" s="201">
        <v>1</v>
      </c>
      <c r="M656" s="202">
        <f t="shared" si="99"/>
        <v>5.2631578947368418E-2</v>
      </c>
      <c r="N656" s="203">
        <v>19</v>
      </c>
      <c r="O656" s="201">
        <v>18</v>
      </c>
      <c r="P656" s="202">
        <f t="shared" si="100"/>
        <v>0.94736842105263153</v>
      </c>
      <c r="Q656" s="202">
        <f t="shared" si="95"/>
        <v>0</v>
      </c>
      <c r="R656" s="202">
        <f t="shared" si="95"/>
        <v>-0.94444444444444442</v>
      </c>
      <c r="S656" s="204">
        <f t="shared" si="101"/>
        <v>-0.89473684210526305</v>
      </c>
    </row>
    <row r="657" spans="1:19" ht="14.25" thickTop="1" x14ac:dyDescent="0.25">
      <c r="A657" s="206" t="s">
        <v>352</v>
      </c>
      <c r="B657" s="206">
        <v>0</v>
      </c>
      <c r="C657" s="173">
        <v>0</v>
      </c>
      <c r="D657" s="199" t="str">
        <f t="shared" si="96"/>
        <v/>
      </c>
      <c r="E657" s="173">
        <v>0</v>
      </c>
      <c r="F657" s="173">
        <v>0</v>
      </c>
      <c r="G657" s="199" t="str">
        <f t="shared" si="97"/>
        <v/>
      </c>
      <c r="H657" s="199" t="str">
        <f t="shared" si="94"/>
        <v/>
      </c>
      <c r="I657" s="199" t="str">
        <f t="shared" si="94"/>
        <v/>
      </c>
      <c r="J657" s="199" t="str">
        <f t="shared" si="98"/>
        <v/>
      </c>
      <c r="K657" s="173">
        <v>19</v>
      </c>
      <c r="L657" s="173">
        <v>1</v>
      </c>
      <c r="M657" s="199">
        <f t="shared" si="99"/>
        <v>5.2631578947368418E-2</v>
      </c>
      <c r="N657" s="173">
        <v>0</v>
      </c>
      <c r="O657" s="173">
        <v>0</v>
      </c>
      <c r="P657" s="199" t="str">
        <f t="shared" si="100"/>
        <v/>
      </c>
      <c r="Q657" s="199" t="str">
        <f t="shared" si="95"/>
        <v/>
      </c>
      <c r="R657" s="199" t="str">
        <f t="shared" si="95"/>
        <v/>
      </c>
      <c r="S657" s="199" t="str">
        <f t="shared" si="101"/>
        <v/>
      </c>
    </row>
    <row r="658" spans="1:19" ht="14.25" thickBot="1" x14ac:dyDescent="0.3">
      <c r="A658" s="206" t="s">
        <v>353</v>
      </c>
      <c r="B658" s="206">
        <v>0</v>
      </c>
      <c r="C658" s="173">
        <v>0</v>
      </c>
      <c r="D658" s="199" t="str">
        <f t="shared" si="96"/>
        <v/>
      </c>
      <c r="E658" s="173">
        <v>0</v>
      </c>
      <c r="F658" s="173">
        <v>0</v>
      </c>
      <c r="G658" s="199" t="str">
        <f t="shared" si="97"/>
        <v/>
      </c>
      <c r="H658" s="199" t="str">
        <f t="shared" si="94"/>
        <v/>
      </c>
      <c r="I658" s="199" t="str">
        <f t="shared" si="94"/>
        <v/>
      </c>
      <c r="J658" s="199" t="str">
        <f t="shared" si="98"/>
        <v/>
      </c>
      <c r="K658" s="173">
        <v>0</v>
      </c>
      <c r="L658" s="173">
        <v>0</v>
      </c>
      <c r="M658" s="199" t="str">
        <f t="shared" si="99"/>
        <v/>
      </c>
      <c r="N658" s="173">
        <v>19</v>
      </c>
      <c r="O658" s="173">
        <v>18</v>
      </c>
      <c r="P658" s="199">
        <f t="shared" si="100"/>
        <v>0.94736842105263153</v>
      </c>
      <c r="Q658" s="199">
        <f t="shared" si="95"/>
        <v>-1</v>
      </c>
      <c r="R658" s="199">
        <f t="shared" si="95"/>
        <v>-1</v>
      </c>
      <c r="S658" s="199" t="str">
        <f t="shared" si="101"/>
        <v/>
      </c>
    </row>
    <row r="659" spans="1:19" ht="16.5" thickTop="1" thickBot="1" x14ac:dyDescent="0.3">
      <c r="A659" s="200" t="s">
        <v>518</v>
      </c>
      <c r="B659" s="280">
        <v>0</v>
      </c>
      <c r="C659" s="201">
        <v>0</v>
      </c>
      <c r="D659" s="202" t="str">
        <f t="shared" si="96"/>
        <v/>
      </c>
      <c r="E659" s="203">
        <v>0</v>
      </c>
      <c r="F659" s="201">
        <v>0</v>
      </c>
      <c r="G659" s="202" t="str">
        <f t="shared" si="97"/>
        <v/>
      </c>
      <c r="H659" s="202" t="str">
        <f t="shared" si="94"/>
        <v/>
      </c>
      <c r="I659" s="202" t="str">
        <f t="shared" si="94"/>
        <v/>
      </c>
      <c r="J659" s="204" t="str">
        <f t="shared" si="98"/>
        <v/>
      </c>
      <c r="K659" s="205">
        <v>10</v>
      </c>
      <c r="L659" s="201">
        <v>10</v>
      </c>
      <c r="M659" s="202">
        <f t="shared" si="99"/>
        <v>1</v>
      </c>
      <c r="N659" s="203">
        <v>19</v>
      </c>
      <c r="O659" s="201">
        <v>0</v>
      </c>
      <c r="P659" s="202">
        <f t="shared" si="100"/>
        <v>0</v>
      </c>
      <c r="Q659" s="202">
        <f t="shared" si="95"/>
        <v>-0.47368421052631582</v>
      </c>
      <c r="R659" s="202" t="str">
        <f t="shared" si="95"/>
        <v/>
      </c>
      <c r="S659" s="204">
        <f t="shared" si="101"/>
        <v>1</v>
      </c>
    </row>
    <row r="660" spans="1:19" ht="15" thickTop="1" thickBot="1" x14ac:dyDescent="0.3">
      <c r="A660" s="206" t="s">
        <v>352</v>
      </c>
      <c r="B660" s="206">
        <v>0</v>
      </c>
      <c r="C660" s="173">
        <v>0</v>
      </c>
      <c r="D660" s="199" t="str">
        <f t="shared" si="96"/>
        <v/>
      </c>
      <c r="E660" s="173">
        <v>0</v>
      </c>
      <c r="F660" s="173">
        <v>0</v>
      </c>
      <c r="G660" s="199" t="str">
        <f t="shared" si="97"/>
        <v/>
      </c>
      <c r="H660" s="199" t="str">
        <f t="shared" si="94"/>
        <v/>
      </c>
      <c r="I660" s="199" t="str">
        <f t="shared" si="94"/>
        <v/>
      </c>
      <c r="J660" s="199" t="str">
        <f t="shared" si="98"/>
        <v/>
      </c>
      <c r="K660" s="173">
        <v>10</v>
      </c>
      <c r="L660" s="173">
        <v>10</v>
      </c>
      <c r="M660" s="199">
        <f t="shared" si="99"/>
        <v>1</v>
      </c>
      <c r="N660" s="173">
        <v>19</v>
      </c>
      <c r="O660" s="173">
        <v>0</v>
      </c>
      <c r="P660" s="199">
        <f t="shared" si="100"/>
        <v>0</v>
      </c>
      <c r="Q660" s="199">
        <f t="shared" si="95"/>
        <v>-0.47368421052631582</v>
      </c>
      <c r="R660" s="199" t="str">
        <f t="shared" si="95"/>
        <v/>
      </c>
      <c r="S660" s="199">
        <f t="shared" si="101"/>
        <v>1</v>
      </c>
    </row>
    <row r="661" spans="1:19" ht="16.5" thickTop="1" thickBot="1" x14ac:dyDescent="0.3">
      <c r="A661" s="200" t="s">
        <v>501</v>
      </c>
      <c r="B661" s="280">
        <v>0</v>
      </c>
      <c r="C661" s="201">
        <v>0</v>
      </c>
      <c r="D661" s="202" t="str">
        <f t="shared" si="96"/>
        <v/>
      </c>
      <c r="E661" s="203">
        <v>0</v>
      </c>
      <c r="F661" s="201">
        <v>0</v>
      </c>
      <c r="G661" s="202" t="str">
        <f t="shared" si="97"/>
        <v/>
      </c>
      <c r="H661" s="202" t="str">
        <f t="shared" si="94"/>
        <v/>
      </c>
      <c r="I661" s="202" t="str">
        <f t="shared" si="94"/>
        <v/>
      </c>
      <c r="J661" s="204" t="str">
        <f t="shared" si="98"/>
        <v/>
      </c>
      <c r="K661" s="205">
        <v>68</v>
      </c>
      <c r="L661" s="201">
        <v>33</v>
      </c>
      <c r="M661" s="202">
        <f t="shared" si="99"/>
        <v>0.48529411764705882</v>
      </c>
      <c r="N661" s="203">
        <v>38</v>
      </c>
      <c r="O661" s="201">
        <v>0</v>
      </c>
      <c r="P661" s="202">
        <f t="shared" si="100"/>
        <v>0</v>
      </c>
      <c r="Q661" s="202">
        <f t="shared" si="95"/>
        <v>0.78947368421052633</v>
      </c>
      <c r="R661" s="202" t="str">
        <f t="shared" si="95"/>
        <v/>
      </c>
      <c r="S661" s="204">
        <f t="shared" si="101"/>
        <v>0.48529411764705882</v>
      </c>
    </row>
    <row r="662" spans="1:19" ht="14.25" thickTop="1" x14ac:dyDescent="0.25">
      <c r="A662" s="206" t="s">
        <v>84</v>
      </c>
      <c r="B662" s="206">
        <v>0</v>
      </c>
      <c r="C662" s="173">
        <v>0</v>
      </c>
      <c r="D662" s="199" t="str">
        <f t="shared" si="96"/>
        <v/>
      </c>
      <c r="E662" s="173">
        <v>0</v>
      </c>
      <c r="F662" s="173">
        <v>0</v>
      </c>
      <c r="G662" s="199" t="str">
        <f t="shared" si="97"/>
        <v/>
      </c>
      <c r="H662" s="199" t="str">
        <f t="shared" si="94"/>
        <v/>
      </c>
      <c r="I662" s="199" t="str">
        <f t="shared" si="94"/>
        <v/>
      </c>
      <c r="J662" s="199" t="str">
        <f t="shared" si="98"/>
        <v/>
      </c>
      <c r="K662" s="173">
        <v>68</v>
      </c>
      <c r="L662" s="173">
        <v>33</v>
      </c>
      <c r="M662" s="199">
        <f t="shared" si="99"/>
        <v>0.48529411764705882</v>
      </c>
      <c r="N662" s="173">
        <v>0</v>
      </c>
      <c r="O662" s="173">
        <v>0</v>
      </c>
      <c r="P662" s="199" t="str">
        <f t="shared" si="100"/>
        <v/>
      </c>
      <c r="Q662" s="199" t="str">
        <f t="shared" si="95"/>
        <v/>
      </c>
      <c r="R662" s="199" t="str">
        <f t="shared" si="95"/>
        <v/>
      </c>
      <c r="S662" s="199" t="str">
        <f t="shared" si="101"/>
        <v/>
      </c>
    </row>
    <row r="663" spans="1:19" ht="14.25" thickBot="1" x14ac:dyDescent="0.3">
      <c r="A663" s="206" t="s">
        <v>353</v>
      </c>
      <c r="B663" s="206">
        <v>0</v>
      </c>
      <c r="C663" s="173">
        <v>0</v>
      </c>
      <c r="D663" s="199" t="str">
        <f t="shared" si="96"/>
        <v/>
      </c>
      <c r="E663" s="173">
        <v>0</v>
      </c>
      <c r="F663" s="173">
        <v>0</v>
      </c>
      <c r="G663" s="199" t="str">
        <f t="shared" si="97"/>
        <v/>
      </c>
      <c r="H663" s="199" t="str">
        <f t="shared" si="94"/>
        <v/>
      </c>
      <c r="I663" s="199" t="str">
        <f t="shared" si="94"/>
        <v/>
      </c>
      <c r="J663" s="199" t="str">
        <f t="shared" si="98"/>
        <v/>
      </c>
      <c r="K663" s="173">
        <v>0</v>
      </c>
      <c r="L663" s="173">
        <v>0</v>
      </c>
      <c r="M663" s="199" t="str">
        <f t="shared" si="99"/>
        <v/>
      </c>
      <c r="N663" s="173">
        <v>38</v>
      </c>
      <c r="O663" s="173">
        <v>0</v>
      </c>
      <c r="P663" s="199">
        <f t="shared" si="100"/>
        <v>0</v>
      </c>
      <c r="Q663" s="199">
        <f t="shared" si="95"/>
        <v>-1</v>
      </c>
      <c r="R663" s="199" t="str">
        <f t="shared" si="95"/>
        <v/>
      </c>
      <c r="S663" s="199" t="str">
        <f t="shared" si="101"/>
        <v/>
      </c>
    </row>
    <row r="664" spans="1:19" ht="16.5" thickTop="1" thickBot="1" x14ac:dyDescent="0.3">
      <c r="A664" s="200" t="s">
        <v>612</v>
      </c>
      <c r="B664" s="280">
        <v>0</v>
      </c>
      <c r="C664" s="201">
        <v>0</v>
      </c>
      <c r="D664" s="202" t="str">
        <f t="shared" si="96"/>
        <v/>
      </c>
      <c r="E664" s="203">
        <v>0</v>
      </c>
      <c r="F664" s="201">
        <v>0</v>
      </c>
      <c r="G664" s="202" t="str">
        <f t="shared" si="97"/>
        <v/>
      </c>
      <c r="H664" s="202" t="str">
        <f t="shared" si="94"/>
        <v/>
      </c>
      <c r="I664" s="202" t="str">
        <f t="shared" si="94"/>
        <v/>
      </c>
      <c r="J664" s="204" t="str">
        <f t="shared" si="98"/>
        <v/>
      </c>
      <c r="K664" s="205">
        <v>68</v>
      </c>
      <c r="L664" s="201">
        <v>56</v>
      </c>
      <c r="M664" s="202">
        <f t="shared" si="99"/>
        <v>0.82352941176470584</v>
      </c>
      <c r="N664" s="203">
        <v>0</v>
      </c>
      <c r="O664" s="201">
        <v>0</v>
      </c>
      <c r="P664" s="202" t="str">
        <f t="shared" si="100"/>
        <v/>
      </c>
      <c r="Q664" s="202" t="str">
        <f t="shared" si="95"/>
        <v/>
      </c>
      <c r="R664" s="202" t="str">
        <f t="shared" si="95"/>
        <v/>
      </c>
      <c r="S664" s="204" t="str">
        <f t="shared" si="101"/>
        <v/>
      </c>
    </row>
    <row r="665" spans="1:19" ht="15" thickTop="1" thickBot="1" x14ac:dyDescent="0.3">
      <c r="A665" s="206" t="s">
        <v>359</v>
      </c>
      <c r="B665" s="206">
        <v>0</v>
      </c>
      <c r="C665" s="173">
        <v>0</v>
      </c>
      <c r="D665" s="199" t="str">
        <f t="shared" si="96"/>
        <v/>
      </c>
      <c r="E665" s="173">
        <v>0</v>
      </c>
      <c r="F665" s="173">
        <v>0</v>
      </c>
      <c r="G665" s="199" t="str">
        <f t="shared" si="97"/>
        <v/>
      </c>
      <c r="H665" s="199" t="str">
        <f t="shared" si="94"/>
        <v/>
      </c>
      <c r="I665" s="199" t="str">
        <f t="shared" si="94"/>
        <v/>
      </c>
      <c r="J665" s="199" t="str">
        <f t="shared" si="98"/>
        <v/>
      </c>
      <c r="K665" s="173">
        <v>68</v>
      </c>
      <c r="L665" s="173">
        <v>56</v>
      </c>
      <c r="M665" s="199">
        <f t="shared" si="99"/>
        <v>0.82352941176470584</v>
      </c>
      <c r="N665" s="173">
        <v>0</v>
      </c>
      <c r="O665" s="173">
        <v>0</v>
      </c>
      <c r="P665" s="199" t="str">
        <f t="shared" si="100"/>
        <v/>
      </c>
      <c r="Q665" s="199" t="str">
        <f t="shared" si="95"/>
        <v/>
      </c>
      <c r="R665" s="199" t="str">
        <f t="shared" si="95"/>
        <v/>
      </c>
      <c r="S665" s="199" t="str">
        <f t="shared" si="101"/>
        <v/>
      </c>
    </row>
    <row r="666" spans="1:19" ht="16.5" thickTop="1" thickBot="1" x14ac:dyDescent="0.3">
      <c r="A666" s="200" t="s">
        <v>335</v>
      </c>
      <c r="B666" s="280">
        <v>0</v>
      </c>
      <c r="C666" s="201">
        <v>0</v>
      </c>
      <c r="D666" s="202" t="str">
        <f t="shared" si="96"/>
        <v/>
      </c>
      <c r="E666" s="203">
        <v>0</v>
      </c>
      <c r="F666" s="201">
        <v>0</v>
      </c>
      <c r="G666" s="202" t="str">
        <f t="shared" si="97"/>
        <v/>
      </c>
      <c r="H666" s="202" t="str">
        <f t="shared" si="94"/>
        <v/>
      </c>
      <c r="I666" s="202" t="str">
        <f t="shared" si="94"/>
        <v/>
      </c>
      <c r="J666" s="204" t="str">
        <f t="shared" si="98"/>
        <v/>
      </c>
      <c r="K666" s="205">
        <v>38</v>
      </c>
      <c r="L666" s="201">
        <v>19</v>
      </c>
      <c r="M666" s="202">
        <f t="shared" si="99"/>
        <v>0.5</v>
      </c>
      <c r="N666" s="203">
        <v>0</v>
      </c>
      <c r="O666" s="201">
        <v>0</v>
      </c>
      <c r="P666" s="202" t="str">
        <f t="shared" si="100"/>
        <v/>
      </c>
      <c r="Q666" s="202" t="str">
        <f t="shared" si="95"/>
        <v/>
      </c>
      <c r="R666" s="202" t="str">
        <f t="shared" si="95"/>
        <v/>
      </c>
      <c r="S666" s="204" t="str">
        <f t="shared" si="101"/>
        <v/>
      </c>
    </row>
    <row r="667" spans="1:19" ht="15" thickTop="1" thickBot="1" x14ac:dyDescent="0.3">
      <c r="A667" s="206" t="s">
        <v>352</v>
      </c>
      <c r="B667" s="206">
        <v>0</v>
      </c>
      <c r="C667" s="173">
        <v>0</v>
      </c>
      <c r="D667" s="199" t="str">
        <f t="shared" si="96"/>
        <v/>
      </c>
      <c r="E667" s="173">
        <v>0</v>
      </c>
      <c r="F667" s="173">
        <v>0</v>
      </c>
      <c r="G667" s="199" t="str">
        <f t="shared" si="97"/>
        <v/>
      </c>
      <c r="H667" s="199" t="str">
        <f t="shared" si="94"/>
        <v/>
      </c>
      <c r="I667" s="199" t="str">
        <f t="shared" si="94"/>
        <v/>
      </c>
      <c r="J667" s="199" t="str">
        <f t="shared" si="98"/>
        <v/>
      </c>
      <c r="K667" s="173">
        <v>38</v>
      </c>
      <c r="L667" s="173">
        <v>19</v>
      </c>
      <c r="M667" s="199">
        <f t="shared" si="99"/>
        <v>0.5</v>
      </c>
      <c r="N667" s="173">
        <v>0</v>
      </c>
      <c r="O667" s="173">
        <v>0</v>
      </c>
      <c r="P667" s="199" t="str">
        <f t="shared" si="100"/>
        <v/>
      </c>
      <c r="Q667" s="199" t="str">
        <f t="shared" si="95"/>
        <v/>
      </c>
      <c r="R667" s="199" t="str">
        <f t="shared" si="95"/>
        <v/>
      </c>
      <c r="S667" s="199" t="str">
        <f t="shared" si="101"/>
        <v/>
      </c>
    </row>
    <row r="668" spans="1:19" ht="16.5" thickTop="1" thickBot="1" x14ac:dyDescent="0.3">
      <c r="A668" s="200" t="s">
        <v>382</v>
      </c>
      <c r="B668" s="280">
        <v>0</v>
      </c>
      <c r="C668" s="201">
        <v>0</v>
      </c>
      <c r="D668" s="202" t="str">
        <f t="shared" si="96"/>
        <v/>
      </c>
      <c r="E668" s="203">
        <v>1182</v>
      </c>
      <c r="F668" s="201">
        <v>929</v>
      </c>
      <c r="G668" s="202">
        <f t="shared" si="97"/>
        <v>0.78595600676818955</v>
      </c>
      <c r="H668" s="202">
        <f t="shared" si="94"/>
        <v>-1</v>
      </c>
      <c r="I668" s="202">
        <f t="shared" si="94"/>
        <v>-1</v>
      </c>
      <c r="J668" s="204" t="str">
        <f t="shared" si="98"/>
        <v/>
      </c>
      <c r="K668" s="205">
        <v>3563</v>
      </c>
      <c r="L668" s="201">
        <v>3022</v>
      </c>
      <c r="M668" s="202">
        <f t="shared" si="99"/>
        <v>0.84816166152118999</v>
      </c>
      <c r="N668" s="203">
        <v>11793</v>
      </c>
      <c r="O668" s="201">
        <v>9187</v>
      </c>
      <c r="P668" s="202">
        <f t="shared" si="100"/>
        <v>0.77902145340456208</v>
      </c>
      <c r="Q668" s="202">
        <f t="shared" si="95"/>
        <v>-0.69787161875688963</v>
      </c>
      <c r="R668" s="202">
        <f t="shared" si="95"/>
        <v>-0.67105692826820507</v>
      </c>
      <c r="S668" s="204">
        <f t="shared" si="101"/>
        <v>6.914020811662791E-2</v>
      </c>
    </row>
    <row r="669" spans="1:19" ht="15" thickTop="1" thickBot="1" x14ac:dyDescent="0.3">
      <c r="A669" s="206" t="s">
        <v>354</v>
      </c>
      <c r="B669" s="206">
        <v>0</v>
      </c>
      <c r="C669" s="173">
        <v>0</v>
      </c>
      <c r="D669" s="199" t="str">
        <f t="shared" si="96"/>
        <v/>
      </c>
      <c r="E669" s="173">
        <v>1182</v>
      </c>
      <c r="F669" s="173">
        <v>929</v>
      </c>
      <c r="G669" s="199">
        <f t="shared" si="97"/>
        <v>0.78595600676818955</v>
      </c>
      <c r="H669" s="199">
        <f t="shared" si="94"/>
        <v>-1</v>
      </c>
      <c r="I669" s="199">
        <f t="shared" si="94"/>
        <v>-1</v>
      </c>
      <c r="J669" s="199" t="str">
        <f t="shared" si="98"/>
        <v/>
      </c>
      <c r="K669" s="173">
        <v>3563</v>
      </c>
      <c r="L669" s="173">
        <v>3022</v>
      </c>
      <c r="M669" s="199">
        <f t="shared" si="99"/>
        <v>0.84816166152118999</v>
      </c>
      <c r="N669" s="173">
        <v>11793</v>
      </c>
      <c r="O669" s="173">
        <v>9187</v>
      </c>
      <c r="P669" s="199">
        <f t="shared" si="100"/>
        <v>0.77902145340456208</v>
      </c>
      <c r="Q669" s="199">
        <f t="shared" si="95"/>
        <v>-0.69787161875688963</v>
      </c>
      <c r="R669" s="199">
        <f t="shared" si="95"/>
        <v>-0.67105692826820507</v>
      </c>
      <c r="S669" s="199">
        <f t="shared" si="101"/>
        <v>6.914020811662791E-2</v>
      </c>
    </row>
    <row r="670" spans="1:19" ht="16.5" thickTop="1" thickBot="1" x14ac:dyDescent="0.3">
      <c r="A670" s="200" t="s">
        <v>336</v>
      </c>
      <c r="B670" s="280">
        <v>0</v>
      </c>
      <c r="C670" s="201">
        <v>0</v>
      </c>
      <c r="D670" s="202" t="str">
        <f t="shared" si="96"/>
        <v/>
      </c>
      <c r="E670" s="203">
        <v>760</v>
      </c>
      <c r="F670" s="201">
        <v>42</v>
      </c>
      <c r="G670" s="202">
        <f t="shared" si="97"/>
        <v>5.526315789473684E-2</v>
      </c>
      <c r="H670" s="202">
        <f t="shared" si="94"/>
        <v>-1</v>
      </c>
      <c r="I670" s="202">
        <f t="shared" si="94"/>
        <v>-1</v>
      </c>
      <c r="J670" s="204" t="str">
        <f t="shared" si="98"/>
        <v/>
      </c>
      <c r="K670" s="205">
        <v>570</v>
      </c>
      <c r="L670" s="201">
        <v>22</v>
      </c>
      <c r="M670" s="202">
        <f t="shared" si="99"/>
        <v>3.8596491228070177E-2</v>
      </c>
      <c r="N670" s="203">
        <v>931</v>
      </c>
      <c r="O670" s="201">
        <v>45</v>
      </c>
      <c r="P670" s="202">
        <f t="shared" si="100"/>
        <v>4.8335123523093451E-2</v>
      </c>
      <c r="Q670" s="202">
        <f t="shared" si="95"/>
        <v>-0.38775510204081631</v>
      </c>
      <c r="R670" s="202">
        <f t="shared" si="95"/>
        <v>-0.51111111111111107</v>
      </c>
      <c r="S670" s="204">
        <f t="shared" si="101"/>
        <v>-9.7386322950232737E-3</v>
      </c>
    </row>
    <row r="671" spans="1:19" ht="15" thickTop="1" thickBot="1" x14ac:dyDescent="0.3">
      <c r="A671" s="206" t="s">
        <v>353</v>
      </c>
      <c r="B671" s="206">
        <v>0</v>
      </c>
      <c r="C671" s="173">
        <v>0</v>
      </c>
      <c r="D671" s="199" t="str">
        <f t="shared" si="96"/>
        <v/>
      </c>
      <c r="E671" s="173">
        <v>760</v>
      </c>
      <c r="F671" s="173">
        <v>42</v>
      </c>
      <c r="G671" s="199">
        <f t="shared" si="97"/>
        <v>5.526315789473684E-2</v>
      </c>
      <c r="H671" s="199">
        <f t="shared" si="94"/>
        <v>-1</v>
      </c>
      <c r="I671" s="199">
        <f t="shared" si="94"/>
        <v>-1</v>
      </c>
      <c r="J671" s="199" t="str">
        <f t="shared" si="98"/>
        <v/>
      </c>
      <c r="K671" s="173">
        <v>570</v>
      </c>
      <c r="L671" s="173">
        <v>22</v>
      </c>
      <c r="M671" s="199">
        <f t="shared" si="99"/>
        <v>3.8596491228070177E-2</v>
      </c>
      <c r="N671" s="173">
        <v>931</v>
      </c>
      <c r="O671" s="173">
        <v>45</v>
      </c>
      <c r="P671" s="199">
        <f t="shared" si="100"/>
        <v>4.8335123523093451E-2</v>
      </c>
      <c r="Q671" s="199">
        <f t="shared" si="95"/>
        <v>-0.38775510204081631</v>
      </c>
      <c r="R671" s="199">
        <f t="shared" si="95"/>
        <v>-0.51111111111111107</v>
      </c>
      <c r="S671" s="199">
        <f t="shared" si="101"/>
        <v>-9.7386322950232737E-3</v>
      </c>
    </row>
    <row r="672" spans="1:19" ht="16.5" thickTop="1" thickBot="1" x14ac:dyDescent="0.3">
      <c r="A672" s="200" t="s">
        <v>393</v>
      </c>
      <c r="B672" s="280">
        <v>0</v>
      </c>
      <c r="C672" s="201">
        <v>0</v>
      </c>
      <c r="D672" s="202" t="str">
        <f t="shared" si="96"/>
        <v/>
      </c>
      <c r="E672" s="203">
        <v>0</v>
      </c>
      <c r="F672" s="201">
        <v>0</v>
      </c>
      <c r="G672" s="202" t="str">
        <f t="shared" si="97"/>
        <v/>
      </c>
      <c r="H672" s="202" t="str">
        <f t="shared" si="94"/>
        <v/>
      </c>
      <c r="I672" s="202" t="str">
        <f t="shared" si="94"/>
        <v/>
      </c>
      <c r="J672" s="204" t="str">
        <f t="shared" si="98"/>
        <v/>
      </c>
      <c r="K672" s="205">
        <v>314</v>
      </c>
      <c r="L672" s="201">
        <v>74</v>
      </c>
      <c r="M672" s="202">
        <f t="shared" si="99"/>
        <v>0.2356687898089172</v>
      </c>
      <c r="N672" s="203">
        <v>136</v>
      </c>
      <c r="O672" s="201">
        <v>0</v>
      </c>
      <c r="P672" s="202">
        <f t="shared" si="100"/>
        <v>0</v>
      </c>
      <c r="Q672" s="202">
        <f t="shared" si="95"/>
        <v>1.3088235294117645</v>
      </c>
      <c r="R672" s="202" t="str">
        <f t="shared" si="95"/>
        <v/>
      </c>
      <c r="S672" s="204">
        <f t="shared" si="101"/>
        <v>0.2356687898089172</v>
      </c>
    </row>
    <row r="673" spans="1:19" ht="16.5" thickTop="1" thickBot="1" x14ac:dyDescent="0.3">
      <c r="A673" s="200" t="s">
        <v>446</v>
      </c>
      <c r="B673" s="280">
        <v>0</v>
      </c>
      <c r="C673" s="201">
        <v>0</v>
      </c>
      <c r="D673" s="202" t="str">
        <f t="shared" si="96"/>
        <v/>
      </c>
      <c r="E673" s="203">
        <v>0</v>
      </c>
      <c r="F673" s="201">
        <v>0</v>
      </c>
      <c r="G673" s="202" t="str">
        <f t="shared" si="97"/>
        <v/>
      </c>
      <c r="H673" s="202" t="str">
        <f t="shared" si="94"/>
        <v/>
      </c>
      <c r="I673" s="202" t="str">
        <f t="shared" si="94"/>
        <v/>
      </c>
      <c r="J673" s="204" t="str">
        <f t="shared" si="98"/>
        <v/>
      </c>
      <c r="K673" s="205">
        <v>246</v>
      </c>
      <c r="L673" s="201">
        <v>36</v>
      </c>
      <c r="M673" s="202">
        <f t="shared" si="99"/>
        <v>0.14634146341463414</v>
      </c>
      <c r="N673" s="203">
        <v>0</v>
      </c>
      <c r="O673" s="201">
        <v>0</v>
      </c>
      <c r="P673" s="202" t="str">
        <f t="shared" si="100"/>
        <v/>
      </c>
      <c r="Q673" s="202" t="str">
        <f t="shared" si="95"/>
        <v/>
      </c>
      <c r="R673" s="202" t="str">
        <f t="shared" si="95"/>
        <v/>
      </c>
      <c r="S673" s="204" t="str">
        <f t="shared" si="101"/>
        <v/>
      </c>
    </row>
    <row r="674" spans="1:19" ht="15" thickTop="1" thickBot="1" x14ac:dyDescent="0.3">
      <c r="A674" s="206" t="s">
        <v>84</v>
      </c>
      <c r="B674" s="206">
        <v>0</v>
      </c>
      <c r="C674" s="173">
        <v>0</v>
      </c>
      <c r="D674" s="199" t="str">
        <f t="shared" si="96"/>
        <v/>
      </c>
      <c r="E674" s="173">
        <v>0</v>
      </c>
      <c r="F674" s="173">
        <v>0</v>
      </c>
      <c r="G674" s="199" t="str">
        <f t="shared" si="97"/>
        <v/>
      </c>
      <c r="H674" s="199" t="str">
        <f t="shared" si="94"/>
        <v/>
      </c>
      <c r="I674" s="199" t="str">
        <f t="shared" si="94"/>
        <v/>
      </c>
      <c r="J674" s="199" t="str">
        <f t="shared" si="98"/>
        <v/>
      </c>
      <c r="K674" s="173">
        <v>68</v>
      </c>
      <c r="L674" s="173">
        <v>38</v>
      </c>
      <c r="M674" s="199">
        <f t="shared" si="99"/>
        <v>0.55882352941176472</v>
      </c>
      <c r="N674" s="173">
        <v>136</v>
      </c>
      <c r="O674" s="173">
        <v>0</v>
      </c>
      <c r="P674" s="199">
        <f t="shared" si="100"/>
        <v>0</v>
      </c>
      <c r="Q674" s="199">
        <f t="shared" si="95"/>
        <v>-0.5</v>
      </c>
      <c r="R674" s="199" t="str">
        <f t="shared" si="95"/>
        <v/>
      </c>
      <c r="S674" s="199">
        <f t="shared" si="101"/>
        <v>0.55882352941176472</v>
      </c>
    </row>
    <row r="675" spans="1:19" ht="16.5" thickTop="1" thickBot="1" x14ac:dyDescent="0.3">
      <c r="A675" s="200" t="s">
        <v>387</v>
      </c>
      <c r="B675" s="280">
        <v>0</v>
      </c>
      <c r="C675" s="201">
        <v>0</v>
      </c>
      <c r="D675" s="202" t="str">
        <f t="shared" si="96"/>
        <v/>
      </c>
      <c r="E675" s="203">
        <v>3078</v>
      </c>
      <c r="F675" s="201">
        <v>2633</v>
      </c>
      <c r="G675" s="202">
        <f t="shared" si="97"/>
        <v>0.85542560103963616</v>
      </c>
      <c r="H675" s="202">
        <f t="shared" si="94"/>
        <v>-1</v>
      </c>
      <c r="I675" s="202">
        <f t="shared" si="94"/>
        <v>-1</v>
      </c>
      <c r="J675" s="204" t="str">
        <f t="shared" si="98"/>
        <v/>
      </c>
      <c r="K675" s="205">
        <v>9742</v>
      </c>
      <c r="L675" s="201">
        <v>7507</v>
      </c>
      <c r="M675" s="202">
        <f t="shared" si="99"/>
        <v>0.77058098952987064</v>
      </c>
      <c r="N675" s="203">
        <v>34033</v>
      </c>
      <c r="O675" s="201">
        <v>28073</v>
      </c>
      <c r="P675" s="202">
        <f t="shared" si="100"/>
        <v>0.82487585578703027</v>
      </c>
      <c r="Q675" s="202">
        <f t="shared" si="95"/>
        <v>-0.71374842065054511</v>
      </c>
      <c r="R675" s="202">
        <f t="shared" si="95"/>
        <v>-0.73259003312791648</v>
      </c>
      <c r="S675" s="204">
        <f t="shared" si="101"/>
        <v>-5.4294866257159624E-2</v>
      </c>
    </row>
    <row r="676" spans="1:19" ht="15" thickTop="1" thickBot="1" x14ac:dyDescent="0.3">
      <c r="A676" s="206" t="s">
        <v>354</v>
      </c>
      <c r="B676" s="206">
        <v>0</v>
      </c>
      <c r="C676" s="173">
        <v>0</v>
      </c>
      <c r="D676" s="199" t="str">
        <f t="shared" si="96"/>
        <v/>
      </c>
      <c r="E676" s="173">
        <v>3078</v>
      </c>
      <c r="F676" s="173">
        <v>2633</v>
      </c>
      <c r="G676" s="199">
        <f t="shared" si="97"/>
        <v>0.85542560103963616</v>
      </c>
      <c r="H676" s="199">
        <f t="shared" si="94"/>
        <v>-1</v>
      </c>
      <c r="I676" s="199">
        <f t="shared" si="94"/>
        <v>-1</v>
      </c>
      <c r="J676" s="199" t="str">
        <f t="shared" si="98"/>
        <v/>
      </c>
      <c r="K676" s="173">
        <v>9742</v>
      </c>
      <c r="L676" s="173">
        <v>7507</v>
      </c>
      <c r="M676" s="199">
        <f t="shared" si="99"/>
        <v>0.77058098952987064</v>
      </c>
      <c r="N676" s="173">
        <v>34033</v>
      </c>
      <c r="O676" s="173">
        <v>28073</v>
      </c>
      <c r="P676" s="199">
        <f t="shared" si="100"/>
        <v>0.82487585578703027</v>
      </c>
      <c r="Q676" s="199">
        <f t="shared" si="95"/>
        <v>-0.71374842065054511</v>
      </c>
      <c r="R676" s="199">
        <f t="shared" si="95"/>
        <v>-0.73259003312791648</v>
      </c>
      <c r="S676" s="199">
        <f t="shared" si="101"/>
        <v>-5.4294866257159624E-2</v>
      </c>
    </row>
    <row r="677" spans="1:19" ht="16.5" thickTop="1" thickBot="1" x14ac:dyDescent="0.3">
      <c r="A677" s="200" t="s">
        <v>522</v>
      </c>
      <c r="B677" s="280">
        <v>0</v>
      </c>
      <c r="C677" s="201">
        <v>0</v>
      </c>
      <c r="D677" s="202" t="str">
        <f t="shared" si="96"/>
        <v/>
      </c>
      <c r="E677" s="203">
        <v>0</v>
      </c>
      <c r="F677" s="201">
        <v>0</v>
      </c>
      <c r="G677" s="202" t="str">
        <f t="shared" si="97"/>
        <v/>
      </c>
      <c r="H677" s="202" t="str">
        <f t="shared" si="94"/>
        <v/>
      </c>
      <c r="I677" s="202" t="str">
        <f t="shared" si="94"/>
        <v/>
      </c>
      <c r="J677" s="204" t="str">
        <f t="shared" si="98"/>
        <v/>
      </c>
      <c r="K677" s="205">
        <v>42</v>
      </c>
      <c r="L677" s="201">
        <v>6</v>
      </c>
      <c r="M677" s="202">
        <f t="shared" si="99"/>
        <v>0.14285714285714285</v>
      </c>
      <c r="N677" s="203">
        <v>0</v>
      </c>
      <c r="O677" s="201">
        <v>0</v>
      </c>
      <c r="P677" s="202" t="str">
        <f t="shared" si="100"/>
        <v/>
      </c>
      <c r="Q677" s="202" t="str">
        <f t="shared" si="95"/>
        <v/>
      </c>
      <c r="R677" s="202" t="str">
        <f t="shared" si="95"/>
        <v/>
      </c>
      <c r="S677" s="204" t="str">
        <f t="shared" si="101"/>
        <v/>
      </c>
    </row>
    <row r="678" spans="1:19" ht="15" thickTop="1" thickBot="1" x14ac:dyDescent="0.3">
      <c r="A678" s="206" t="s">
        <v>352</v>
      </c>
      <c r="B678" s="206">
        <v>0</v>
      </c>
      <c r="C678" s="173">
        <v>0</v>
      </c>
      <c r="D678" s="199" t="str">
        <f t="shared" si="96"/>
        <v/>
      </c>
      <c r="E678" s="173">
        <v>0</v>
      </c>
      <c r="F678" s="173">
        <v>0</v>
      </c>
      <c r="G678" s="199" t="str">
        <f t="shared" si="97"/>
        <v/>
      </c>
      <c r="H678" s="199" t="str">
        <f t="shared" si="94"/>
        <v/>
      </c>
      <c r="I678" s="199" t="str">
        <f t="shared" si="94"/>
        <v/>
      </c>
      <c r="J678" s="199" t="str">
        <f t="shared" si="98"/>
        <v/>
      </c>
      <c r="K678" s="173">
        <v>42</v>
      </c>
      <c r="L678" s="173">
        <v>6</v>
      </c>
      <c r="M678" s="199">
        <f t="shared" si="99"/>
        <v>0.14285714285714285</v>
      </c>
      <c r="N678" s="173">
        <v>0</v>
      </c>
      <c r="O678" s="173">
        <v>0</v>
      </c>
      <c r="P678" s="199" t="str">
        <f t="shared" si="100"/>
        <v/>
      </c>
      <c r="Q678" s="199" t="str">
        <f t="shared" si="95"/>
        <v/>
      </c>
      <c r="R678" s="199" t="str">
        <f t="shared" si="95"/>
        <v/>
      </c>
      <c r="S678" s="199" t="str">
        <f t="shared" si="101"/>
        <v/>
      </c>
    </row>
    <row r="679" spans="1:19" ht="16.5" thickTop="1" thickBot="1" x14ac:dyDescent="0.3">
      <c r="A679" s="200" t="s">
        <v>416</v>
      </c>
      <c r="B679" s="280">
        <v>0</v>
      </c>
      <c r="C679" s="201">
        <v>0</v>
      </c>
      <c r="D679" s="202" t="str">
        <f t="shared" si="96"/>
        <v/>
      </c>
      <c r="E679" s="203">
        <v>0</v>
      </c>
      <c r="F679" s="201">
        <v>0</v>
      </c>
      <c r="G679" s="202" t="str">
        <f t="shared" si="97"/>
        <v/>
      </c>
      <c r="H679" s="202" t="str">
        <f t="shared" si="94"/>
        <v/>
      </c>
      <c r="I679" s="202" t="str">
        <f t="shared" si="94"/>
        <v/>
      </c>
      <c r="J679" s="204" t="str">
        <f t="shared" si="98"/>
        <v/>
      </c>
      <c r="K679" s="205">
        <v>0</v>
      </c>
      <c r="L679" s="201">
        <v>0</v>
      </c>
      <c r="M679" s="202" t="str">
        <f t="shared" si="99"/>
        <v/>
      </c>
      <c r="N679" s="203">
        <v>152</v>
      </c>
      <c r="O679" s="201">
        <v>78</v>
      </c>
      <c r="P679" s="202">
        <f t="shared" si="100"/>
        <v>0.51315789473684215</v>
      </c>
      <c r="Q679" s="202">
        <f t="shared" si="95"/>
        <v>-1</v>
      </c>
      <c r="R679" s="202">
        <f t="shared" si="95"/>
        <v>-1</v>
      </c>
      <c r="S679" s="204" t="str">
        <f t="shared" si="101"/>
        <v/>
      </c>
    </row>
    <row r="680" spans="1:19" ht="14.25" thickTop="1" x14ac:dyDescent="0.25">
      <c r="A680" s="206" t="s">
        <v>352</v>
      </c>
      <c r="B680" s="206">
        <v>0</v>
      </c>
      <c r="C680" s="173">
        <v>0</v>
      </c>
      <c r="D680" s="199" t="str">
        <f t="shared" si="96"/>
        <v/>
      </c>
      <c r="E680" s="173">
        <v>0</v>
      </c>
      <c r="F680" s="173">
        <v>0</v>
      </c>
      <c r="G680" s="199" t="str">
        <f t="shared" si="97"/>
        <v/>
      </c>
      <c r="H680" s="199" t="str">
        <f t="shared" si="94"/>
        <v/>
      </c>
      <c r="I680" s="199" t="str">
        <f t="shared" si="94"/>
        <v/>
      </c>
      <c r="J680" s="199" t="str">
        <f t="shared" si="98"/>
        <v/>
      </c>
      <c r="K680" s="173">
        <v>0</v>
      </c>
      <c r="L680" s="173">
        <v>0</v>
      </c>
      <c r="M680" s="199" t="str">
        <f t="shared" si="99"/>
        <v/>
      </c>
      <c r="N680" s="173">
        <v>19</v>
      </c>
      <c r="O680" s="173">
        <v>13</v>
      </c>
      <c r="P680" s="199">
        <f t="shared" si="100"/>
        <v>0.68421052631578949</v>
      </c>
      <c r="Q680" s="199">
        <f t="shared" si="95"/>
        <v>-1</v>
      </c>
      <c r="R680" s="199">
        <f t="shared" si="95"/>
        <v>-1</v>
      </c>
      <c r="S680" s="199" t="str">
        <f t="shared" si="101"/>
        <v/>
      </c>
    </row>
    <row r="681" spans="1:19" ht="14.25" thickBot="1" x14ac:dyDescent="0.3">
      <c r="A681" s="206" t="s">
        <v>353</v>
      </c>
      <c r="B681" s="206">
        <v>0</v>
      </c>
      <c r="C681" s="173">
        <v>0</v>
      </c>
      <c r="D681" s="199" t="str">
        <f t="shared" si="96"/>
        <v/>
      </c>
      <c r="E681" s="173">
        <v>0</v>
      </c>
      <c r="F681" s="173">
        <v>0</v>
      </c>
      <c r="G681" s="199" t="str">
        <f t="shared" si="97"/>
        <v/>
      </c>
      <c r="H681" s="199" t="str">
        <f t="shared" si="94"/>
        <v/>
      </c>
      <c r="I681" s="199" t="str">
        <f t="shared" si="94"/>
        <v/>
      </c>
      <c r="J681" s="199" t="str">
        <f t="shared" si="98"/>
        <v/>
      </c>
      <c r="K681" s="173">
        <v>0</v>
      </c>
      <c r="L681" s="173">
        <v>0</v>
      </c>
      <c r="M681" s="199" t="str">
        <f t="shared" si="99"/>
        <v/>
      </c>
      <c r="N681" s="173">
        <v>133</v>
      </c>
      <c r="O681" s="173">
        <v>65</v>
      </c>
      <c r="P681" s="199">
        <f t="shared" si="100"/>
        <v>0.48872180451127817</v>
      </c>
      <c r="Q681" s="199">
        <f t="shared" si="95"/>
        <v>-1</v>
      </c>
      <c r="R681" s="199">
        <f t="shared" si="95"/>
        <v>-1</v>
      </c>
      <c r="S681" s="199" t="str">
        <f t="shared" si="101"/>
        <v/>
      </c>
    </row>
    <row r="682" spans="1:19" ht="16.5" thickTop="1" thickBot="1" x14ac:dyDescent="0.3">
      <c r="A682" s="200" t="s">
        <v>524</v>
      </c>
      <c r="B682" s="280">
        <v>0</v>
      </c>
      <c r="C682" s="201">
        <v>0</v>
      </c>
      <c r="D682" s="202" t="str">
        <f t="shared" si="96"/>
        <v/>
      </c>
      <c r="E682" s="203">
        <v>0</v>
      </c>
      <c r="F682" s="201">
        <v>0</v>
      </c>
      <c r="G682" s="202" t="str">
        <f t="shared" si="97"/>
        <v/>
      </c>
      <c r="H682" s="202" t="str">
        <f t="shared" si="94"/>
        <v/>
      </c>
      <c r="I682" s="202" t="str">
        <f t="shared" si="94"/>
        <v/>
      </c>
      <c r="J682" s="204" t="str">
        <f t="shared" si="98"/>
        <v/>
      </c>
      <c r="K682" s="205">
        <v>38</v>
      </c>
      <c r="L682" s="201">
        <v>18</v>
      </c>
      <c r="M682" s="202">
        <f t="shared" si="99"/>
        <v>0.47368421052631576</v>
      </c>
      <c r="N682" s="203">
        <v>0</v>
      </c>
      <c r="O682" s="201">
        <v>0</v>
      </c>
      <c r="P682" s="202" t="str">
        <f t="shared" si="100"/>
        <v/>
      </c>
      <c r="Q682" s="202" t="str">
        <f t="shared" si="95"/>
        <v/>
      </c>
      <c r="R682" s="202" t="str">
        <f t="shared" si="95"/>
        <v/>
      </c>
      <c r="S682" s="204" t="str">
        <f t="shared" si="101"/>
        <v/>
      </c>
    </row>
    <row r="683" spans="1:19" ht="15" thickTop="1" thickBot="1" x14ac:dyDescent="0.3">
      <c r="A683" s="206" t="s">
        <v>352</v>
      </c>
      <c r="B683" s="206">
        <v>0</v>
      </c>
      <c r="C683" s="173">
        <v>0</v>
      </c>
      <c r="D683" s="199" t="str">
        <f t="shared" si="96"/>
        <v/>
      </c>
      <c r="E683" s="173">
        <v>0</v>
      </c>
      <c r="F683" s="173">
        <v>0</v>
      </c>
      <c r="G683" s="199" t="str">
        <f t="shared" si="97"/>
        <v/>
      </c>
      <c r="H683" s="199" t="str">
        <f t="shared" si="94"/>
        <v/>
      </c>
      <c r="I683" s="199" t="str">
        <f t="shared" si="94"/>
        <v/>
      </c>
      <c r="J683" s="199" t="str">
        <f t="shared" si="98"/>
        <v/>
      </c>
      <c r="K683" s="173">
        <v>38</v>
      </c>
      <c r="L683" s="173">
        <v>18</v>
      </c>
      <c r="M683" s="199">
        <f t="shared" si="99"/>
        <v>0.47368421052631576</v>
      </c>
      <c r="N683" s="173">
        <v>0</v>
      </c>
      <c r="O683" s="173">
        <v>0</v>
      </c>
      <c r="P683" s="199" t="str">
        <f t="shared" si="100"/>
        <v/>
      </c>
      <c r="Q683" s="199" t="str">
        <f t="shared" si="95"/>
        <v/>
      </c>
      <c r="R683" s="199" t="str">
        <f t="shared" si="95"/>
        <v/>
      </c>
      <c r="S683" s="199" t="str">
        <f t="shared" si="101"/>
        <v/>
      </c>
    </row>
    <row r="684" spans="1:19" ht="16.5" thickTop="1" thickBot="1" x14ac:dyDescent="0.3">
      <c r="A684" s="200" t="s">
        <v>613</v>
      </c>
      <c r="B684" s="280">
        <v>0</v>
      </c>
      <c r="C684" s="201">
        <v>0</v>
      </c>
      <c r="D684" s="202" t="str">
        <f t="shared" si="96"/>
        <v/>
      </c>
      <c r="E684" s="203">
        <v>0</v>
      </c>
      <c r="F684" s="201">
        <v>0</v>
      </c>
      <c r="G684" s="202" t="str">
        <f t="shared" si="97"/>
        <v/>
      </c>
      <c r="H684" s="202" t="str">
        <f t="shared" ref="H684:I706" si="102">IFERROR(B684/E684-1,"")</f>
        <v/>
      </c>
      <c r="I684" s="202" t="str">
        <f t="shared" si="102"/>
        <v/>
      </c>
      <c r="J684" s="204" t="str">
        <f t="shared" si="98"/>
        <v/>
      </c>
      <c r="K684" s="205">
        <v>68</v>
      </c>
      <c r="L684" s="201">
        <v>60</v>
      </c>
      <c r="M684" s="202">
        <f t="shared" si="99"/>
        <v>0.88235294117647056</v>
      </c>
      <c r="N684" s="203">
        <v>0</v>
      </c>
      <c r="O684" s="201">
        <v>0</v>
      </c>
      <c r="P684" s="202" t="str">
        <f t="shared" si="100"/>
        <v/>
      </c>
      <c r="Q684" s="202" t="str">
        <f t="shared" ref="Q684:R706" si="103">IFERROR(K684/N684-1,"")</f>
        <v/>
      </c>
      <c r="R684" s="202" t="str">
        <f t="shared" si="103"/>
        <v/>
      </c>
      <c r="S684" s="204" t="str">
        <f t="shared" si="101"/>
        <v/>
      </c>
    </row>
    <row r="685" spans="1:19" ht="15" thickTop="1" thickBot="1" x14ac:dyDescent="0.3">
      <c r="A685" s="206" t="s">
        <v>359</v>
      </c>
      <c r="B685" s="206">
        <v>0</v>
      </c>
      <c r="C685" s="173">
        <v>0</v>
      </c>
      <c r="D685" s="199" t="str">
        <f t="shared" si="96"/>
        <v/>
      </c>
      <c r="E685" s="173">
        <v>0</v>
      </c>
      <c r="F685" s="173">
        <v>0</v>
      </c>
      <c r="G685" s="199" t="str">
        <f t="shared" si="97"/>
        <v/>
      </c>
      <c r="H685" s="199" t="str">
        <f t="shared" si="102"/>
        <v/>
      </c>
      <c r="I685" s="199" t="str">
        <f t="shared" si="102"/>
        <v/>
      </c>
      <c r="J685" s="199" t="str">
        <f t="shared" si="98"/>
        <v/>
      </c>
      <c r="K685" s="173">
        <v>68</v>
      </c>
      <c r="L685" s="173">
        <v>60</v>
      </c>
      <c r="M685" s="199">
        <f t="shared" si="99"/>
        <v>0.88235294117647056</v>
      </c>
      <c r="N685" s="173">
        <v>0</v>
      </c>
      <c r="O685" s="173">
        <v>0</v>
      </c>
      <c r="P685" s="199" t="str">
        <f t="shared" si="100"/>
        <v/>
      </c>
      <c r="Q685" s="199" t="str">
        <f t="shared" si="103"/>
        <v/>
      </c>
      <c r="R685" s="199" t="str">
        <f t="shared" si="103"/>
        <v/>
      </c>
      <c r="S685" s="199" t="str">
        <f t="shared" si="101"/>
        <v/>
      </c>
    </row>
    <row r="686" spans="1:19" ht="16.5" thickTop="1" thickBot="1" x14ac:dyDescent="0.3">
      <c r="A686" s="200" t="s">
        <v>525</v>
      </c>
      <c r="B686" s="280">
        <v>0</v>
      </c>
      <c r="C686" s="201">
        <v>0</v>
      </c>
      <c r="D686" s="202" t="str">
        <f t="shared" si="96"/>
        <v/>
      </c>
      <c r="E686" s="203">
        <v>19</v>
      </c>
      <c r="F686" s="201">
        <v>0</v>
      </c>
      <c r="G686" s="202">
        <f t="shared" si="97"/>
        <v>0</v>
      </c>
      <c r="H686" s="202">
        <f t="shared" si="102"/>
        <v>-1</v>
      </c>
      <c r="I686" s="202" t="str">
        <f t="shared" si="102"/>
        <v/>
      </c>
      <c r="J686" s="204" t="str">
        <f t="shared" si="98"/>
        <v/>
      </c>
      <c r="K686" s="205">
        <v>38</v>
      </c>
      <c r="L686" s="201">
        <v>0</v>
      </c>
      <c r="M686" s="202">
        <f t="shared" si="99"/>
        <v>0</v>
      </c>
      <c r="N686" s="203">
        <v>19</v>
      </c>
      <c r="O686" s="201">
        <v>0</v>
      </c>
      <c r="P686" s="202">
        <f t="shared" si="100"/>
        <v>0</v>
      </c>
      <c r="Q686" s="202">
        <f t="shared" si="103"/>
        <v>1</v>
      </c>
      <c r="R686" s="202" t="str">
        <f t="shared" si="103"/>
        <v/>
      </c>
      <c r="S686" s="204">
        <f t="shared" si="101"/>
        <v>0</v>
      </c>
    </row>
    <row r="687" spans="1:19" ht="15" thickTop="1" thickBot="1" x14ac:dyDescent="0.3">
      <c r="A687" s="206" t="s">
        <v>352</v>
      </c>
      <c r="B687" s="206">
        <v>0</v>
      </c>
      <c r="C687" s="173">
        <v>0</v>
      </c>
      <c r="D687" s="199" t="str">
        <f t="shared" si="96"/>
        <v/>
      </c>
      <c r="E687" s="173">
        <v>19</v>
      </c>
      <c r="F687" s="173">
        <v>0</v>
      </c>
      <c r="G687" s="199">
        <f t="shared" si="97"/>
        <v>0</v>
      </c>
      <c r="H687" s="199">
        <f t="shared" si="102"/>
        <v>-1</v>
      </c>
      <c r="I687" s="199" t="str">
        <f t="shared" si="102"/>
        <v/>
      </c>
      <c r="J687" s="199" t="str">
        <f t="shared" si="98"/>
        <v/>
      </c>
      <c r="K687" s="173">
        <v>38</v>
      </c>
      <c r="L687" s="173">
        <v>0</v>
      </c>
      <c r="M687" s="199">
        <f t="shared" si="99"/>
        <v>0</v>
      </c>
      <c r="N687" s="173">
        <v>19</v>
      </c>
      <c r="O687" s="173">
        <v>0</v>
      </c>
      <c r="P687" s="199">
        <f t="shared" si="100"/>
        <v>0</v>
      </c>
      <c r="Q687" s="199">
        <f t="shared" si="103"/>
        <v>1</v>
      </c>
      <c r="R687" s="199" t="str">
        <f t="shared" si="103"/>
        <v/>
      </c>
      <c r="S687" s="199">
        <f t="shared" si="101"/>
        <v>0</v>
      </c>
    </row>
    <row r="688" spans="1:19" ht="16.5" thickTop="1" thickBot="1" x14ac:dyDescent="0.3">
      <c r="A688" s="200" t="s">
        <v>614</v>
      </c>
      <c r="B688" s="280">
        <v>0</v>
      </c>
      <c r="C688" s="201">
        <v>0</v>
      </c>
      <c r="D688" s="202" t="str">
        <f t="shared" si="96"/>
        <v/>
      </c>
      <c r="E688" s="203">
        <v>0</v>
      </c>
      <c r="F688" s="201">
        <v>0</v>
      </c>
      <c r="G688" s="202" t="str">
        <f t="shared" si="97"/>
        <v/>
      </c>
      <c r="H688" s="202" t="str">
        <f t="shared" si="102"/>
        <v/>
      </c>
      <c r="I688" s="202" t="str">
        <f t="shared" si="102"/>
        <v/>
      </c>
      <c r="J688" s="204" t="str">
        <f t="shared" si="98"/>
        <v/>
      </c>
      <c r="K688" s="205">
        <v>67</v>
      </c>
      <c r="L688" s="201">
        <v>41</v>
      </c>
      <c r="M688" s="202">
        <f t="shared" si="99"/>
        <v>0.61194029850746268</v>
      </c>
      <c r="N688" s="203">
        <v>0</v>
      </c>
      <c r="O688" s="201">
        <v>0</v>
      </c>
      <c r="P688" s="202" t="str">
        <f t="shared" si="100"/>
        <v/>
      </c>
      <c r="Q688" s="202" t="str">
        <f t="shared" si="103"/>
        <v/>
      </c>
      <c r="R688" s="202" t="str">
        <f t="shared" si="103"/>
        <v/>
      </c>
      <c r="S688" s="204" t="str">
        <f t="shared" si="101"/>
        <v/>
      </c>
    </row>
    <row r="689" spans="1:19" ht="15" thickTop="1" thickBot="1" x14ac:dyDescent="0.3">
      <c r="A689" s="206" t="s">
        <v>359</v>
      </c>
      <c r="B689" s="206">
        <v>0</v>
      </c>
      <c r="C689" s="173">
        <v>0</v>
      </c>
      <c r="D689" s="199" t="str">
        <f t="shared" si="96"/>
        <v/>
      </c>
      <c r="E689" s="173">
        <v>0</v>
      </c>
      <c r="F689" s="173">
        <v>0</v>
      </c>
      <c r="G689" s="199" t="str">
        <f t="shared" si="97"/>
        <v/>
      </c>
      <c r="H689" s="199" t="str">
        <f t="shared" si="102"/>
        <v/>
      </c>
      <c r="I689" s="199" t="str">
        <f t="shared" si="102"/>
        <v/>
      </c>
      <c r="J689" s="199" t="str">
        <f t="shared" si="98"/>
        <v/>
      </c>
      <c r="K689" s="173">
        <v>67</v>
      </c>
      <c r="L689" s="173">
        <v>41</v>
      </c>
      <c r="M689" s="199">
        <f t="shared" si="99"/>
        <v>0.61194029850746268</v>
      </c>
      <c r="N689" s="173">
        <v>0</v>
      </c>
      <c r="O689" s="173">
        <v>0</v>
      </c>
      <c r="P689" s="199" t="str">
        <f t="shared" si="100"/>
        <v/>
      </c>
      <c r="Q689" s="199" t="str">
        <f t="shared" si="103"/>
        <v/>
      </c>
      <c r="R689" s="199" t="str">
        <f t="shared" si="103"/>
        <v/>
      </c>
      <c r="S689" s="199" t="str">
        <f t="shared" si="101"/>
        <v/>
      </c>
    </row>
    <row r="690" spans="1:19" ht="16.5" thickTop="1" thickBot="1" x14ac:dyDescent="0.3">
      <c r="A690" s="200" t="s">
        <v>406</v>
      </c>
      <c r="B690" s="280">
        <v>0</v>
      </c>
      <c r="C690" s="201">
        <v>0</v>
      </c>
      <c r="D690" s="202" t="str">
        <f t="shared" si="96"/>
        <v/>
      </c>
      <c r="E690" s="203">
        <v>0</v>
      </c>
      <c r="F690" s="201">
        <v>0</v>
      </c>
      <c r="G690" s="202" t="str">
        <f t="shared" si="97"/>
        <v/>
      </c>
      <c r="H690" s="202" t="str">
        <f t="shared" si="102"/>
        <v/>
      </c>
      <c r="I690" s="202" t="str">
        <f t="shared" si="102"/>
        <v/>
      </c>
      <c r="J690" s="204" t="str">
        <f t="shared" si="98"/>
        <v/>
      </c>
      <c r="K690" s="205">
        <v>0</v>
      </c>
      <c r="L690" s="201">
        <v>0</v>
      </c>
      <c r="M690" s="202" t="str">
        <f t="shared" si="99"/>
        <v/>
      </c>
      <c r="N690" s="203">
        <v>57</v>
      </c>
      <c r="O690" s="201">
        <v>10</v>
      </c>
      <c r="P690" s="202">
        <f t="shared" si="100"/>
        <v>0.17543859649122806</v>
      </c>
      <c r="Q690" s="202">
        <f t="shared" si="103"/>
        <v>-1</v>
      </c>
      <c r="R690" s="202">
        <f t="shared" si="103"/>
        <v>-1</v>
      </c>
      <c r="S690" s="204" t="str">
        <f t="shared" si="101"/>
        <v/>
      </c>
    </row>
    <row r="691" spans="1:19" ht="14.25" thickTop="1" x14ac:dyDescent="0.25">
      <c r="A691" s="206" t="s">
        <v>352</v>
      </c>
      <c r="B691" s="206">
        <v>0</v>
      </c>
      <c r="C691" s="173">
        <v>0</v>
      </c>
      <c r="D691" s="199" t="str">
        <f t="shared" si="96"/>
        <v/>
      </c>
      <c r="E691" s="173">
        <v>0</v>
      </c>
      <c r="F691" s="173">
        <v>0</v>
      </c>
      <c r="G691" s="199" t="str">
        <f t="shared" si="97"/>
        <v/>
      </c>
      <c r="H691" s="199" t="str">
        <f t="shared" si="102"/>
        <v/>
      </c>
      <c r="I691" s="199" t="str">
        <f t="shared" si="102"/>
        <v/>
      </c>
      <c r="J691" s="199" t="str">
        <f t="shared" si="98"/>
        <v/>
      </c>
      <c r="K691" s="173">
        <v>0</v>
      </c>
      <c r="L691" s="173">
        <v>0</v>
      </c>
      <c r="M691" s="199" t="str">
        <f t="shared" si="99"/>
        <v/>
      </c>
      <c r="N691" s="173">
        <v>19</v>
      </c>
      <c r="O691" s="173">
        <v>10</v>
      </c>
      <c r="P691" s="199">
        <f t="shared" si="100"/>
        <v>0.52631578947368418</v>
      </c>
      <c r="Q691" s="199">
        <f t="shared" si="103"/>
        <v>-1</v>
      </c>
      <c r="R691" s="199">
        <f t="shared" si="103"/>
        <v>-1</v>
      </c>
      <c r="S691" s="199" t="str">
        <f t="shared" si="101"/>
        <v/>
      </c>
    </row>
    <row r="692" spans="1:19" ht="14.25" thickBot="1" x14ac:dyDescent="0.3">
      <c r="A692" s="206" t="s">
        <v>353</v>
      </c>
      <c r="B692" s="206">
        <v>0</v>
      </c>
      <c r="C692" s="173">
        <v>0</v>
      </c>
      <c r="D692" s="199" t="str">
        <f t="shared" si="96"/>
        <v/>
      </c>
      <c r="E692" s="173">
        <v>0</v>
      </c>
      <c r="F692" s="173">
        <v>0</v>
      </c>
      <c r="G692" s="199" t="str">
        <f t="shared" si="97"/>
        <v/>
      </c>
      <c r="H692" s="199" t="str">
        <f t="shared" si="102"/>
        <v/>
      </c>
      <c r="I692" s="199" t="str">
        <f t="shared" si="102"/>
        <v/>
      </c>
      <c r="J692" s="199" t="str">
        <f t="shared" si="98"/>
        <v/>
      </c>
      <c r="K692" s="173">
        <v>0</v>
      </c>
      <c r="L692" s="173">
        <v>0</v>
      </c>
      <c r="M692" s="199" t="str">
        <f t="shared" si="99"/>
        <v/>
      </c>
      <c r="N692" s="173">
        <v>38</v>
      </c>
      <c r="O692" s="173">
        <v>0</v>
      </c>
      <c r="P692" s="199">
        <f t="shared" si="100"/>
        <v>0</v>
      </c>
      <c r="Q692" s="199">
        <f t="shared" si="103"/>
        <v>-1</v>
      </c>
      <c r="R692" s="199" t="str">
        <f t="shared" si="103"/>
        <v/>
      </c>
      <c r="S692" s="199" t="str">
        <f t="shared" si="101"/>
        <v/>
      </c>
    </row>
    <row r="693" spans="1:19" ht="16.5" thickTop="1" thickBot="1" x14ac:dyDescent="0.3">
      <c r="A693" s="200" t="s">
        <v>328</v>
      </c>
      <c r="B693" s="280">
        <v>0</v>
      </c>
      <c r="C693" s="201">
        <v>0</v>
      </c>
      <c r="D693" s="202" t="str">
        <f t="shared" si="96"/>
        <v/>
      </c>
      <c r="E693" s="203">
        <v>19</v>
      </c>
      <c r="F693" s="201">
        <v>17</v>
      </c>
      <c r="G693" s="202">
        <f t="shared" si="97"/>
        <v>0.89473684210526316</v>
      </c>
      <c r="H693" s="202">
        <f t="shared" si="102"/>
        <v>-1</v>
      </c>
      <c r="I693" s="202">
        <f t="shared" si="102"/>
        <v>-1</v>
      </c>
      <c r="J693" s="204" t="str">
        <f t="shared" si="98"/>
        <v/>
      </c>
      <c r="K693" s="205">
        <v>174</v>
      </c>
      <c r="L693" s="201">
        <v>58</v>
      </c>
      <c r="M693" s="202">
        <f t="shared" si="99"/>
        <v>0.33333333333333331</v>
      </c>
      <c r="N693" s="203">
        <v>269</v>
      </c>
      <c r="O693" s="201">
        <v>65</v>
      </c>
      <c r="P693" s="202">
        <f t="shared" si="100"/>
        <v>0.24163568773234201</v>
      </c>
      <c r="Q693" s="202">
        <f t="shared" si="103"/>
        <v>-0.35315985130111527</v>
      </c>
      <c r="R693" s="202">
        <f t="shared" si="103"/>
        <v>-0.10769230769230764</v>
      </c>
      <c r="S693" s="204">
        <f t="shared" si="101"/>
        <v>9.1697645600991307E-2</v>
      </c>
    </row>
    <row r="694" spans="1:19" ht="14.25" thickTop="1" x14ac:dyDescent="0.25">
      <c r="A694" s="206" t="s">
        <v>352</v>
      </c>
      <c r="B694" s="206">
        <v>0</v>
      </c>
      <c r="C694" s="173">
        <v>0</v>
      </c>
      <c r="D694" s="199" t="str">
        <f t="shared" si="96"/>
        <v/>
      </c>
      <c r="E694" s="173">
        <v>0</v>
      </c>
      <c r="F694" s="173">
        <v>0</v>
      </c>
      <c r="G694" s="199" t="str">
        <f t="shared" si="97"/>
        <v/>
      </c>
      <c r="H694" s="199" t="str">
        <f t="shared" si="102"/>
        <v/>
      </c>
      <c r="I694" s="199" t="str">
        <f t="shared" si="102"/>
        <v/>
      </c>
      <c r="J694" s="199" t="str">
        <f t="shared" si="98"/>
        <v/>
      </c>
      <c r="K694" s="173">
        <v>136</v>
      </c>
      <c r="L694" s="173">
        <v>52</v>
      </c>
      <c r="M694" s="199">
        <f t="shared" si="99"/>
        <v>0.38235294117647056</v>
      </c>
      <c r="N694" s="173">
        <v>117</v>
      </c>
      <c r="O694" s="173">
        <v>28</v>
      </c>
      <c r="P694" s="199">
        <f t="shared" si="100"/>
        <v>0.23931623931623933</v>
      </c>
      <c r="Q694" s="199">
        <f t="shared" si="103"/>
        <v>0.16239316239316248</v>
      </c>
      <c r="R694" s="199">
        <f t="shared" si="103"/>
        <v>0.85714285714285721</v>
      </c>
      <c r="S694" s="199">
        <f t="shared" si="101"/>
        <v>0.14303670186023124</v>
      </c>
    </row>
    <row r="695" spans="1:19" ht="14.25" thickBot="1" x14ac:dyDescent="0.3">
      <c r="A695" s="206" t="s">
        <v>353</v>
      </c>
      <c r="B695" s="206">
        <v>0</v>
      </c>
      <c r="C695" s="173">
        <v>0</v>
      </c>
      <c r="D695" s="199" t="str">
        <f t="shared" si="96"/>
        <v/>
      </c>
      <c r="E695" s="173">
        <v>19</v>
      </c>
      <c r="F695" s="173">
        <v>17</v>
      </c>
      <c r="G695" s="199">
        <f t="shared" si="97"/>
        <v>0.89473684210526316</v>
      </c>
      <c r="H695" s="199">
        <f t="shared" si="102"/>
        <v>-1</v>
      </c>
      <c r="I695" s="199">
        <f t="shared" si="102"/>
        <v>-1</v>
      </c>
      <c r="J695" s="199" t="str">
        <f t="shared" si="98"/>
        <v/>
      </c>
      <c r="K695" s="173">
        <v>38</v>
      </c>
      <c r="L695" s="173">
        <v>6</v>
      </c>
      <c r="M695" s="199">
        <f t="shared" si="99"/>
        <v>0.15789473684210525</v>
      </c>
      <c r="N695" s="173">
        <v>152</v>
      </c>
      <c r="O695" s="173">
        <v>37</v>
      </c>
      <c r="P695" s="199">
        <f t="shared" si="100"/>
        <v>0.24342105263157895</v>
      </c>
      <c r="Q695" s="199">
        <f t="shared" si="103"/>
        <v>-0.75</v>
      </c>
      <c r="R695" s="199">
        <f t="shared" si="103"/>
        <v>-0.83783783783783783</v>
      </c>
      <c r="S695" s="199">
        <f t="shared" si="101"/>
        <v>-8.55263157894737E-2</v>
      </c>
    </row>
    <row r="696" spans="1:19" ht="16.5" thickTop="1" thickBot="1" x14ac:dyDescent="0.3">
      <c r="A696" s="200" t="s">
        <v>502</v>
      </c>
      <c r="B696" s="280">
        <v>0</v>
      </c>
      <c r="C696" s="201">
        <v>0</v>
      </c>
      <c r="D696" s="202" t="str">
        <f t="shared" si="96"/>
        <v/>
      </c>
      <c r="E696" s="203">
        <v>100</v>
      </c>
      <c r="F696" s="201">
        <v>38</v>
      </c>
      <c r="G696" s="202">
        <f t="shared" si="97"/>
        <v>0.38</v>
      </c>
      <c r="H696" s="202">
        <f t="shared" si="102"/>
        <v>-1</v>
      </c>
      <c r="I696" s="202">
        <f t="shared" si="102"/>
        <v>-1</v>
      </c>
      <c r="J696" s="204" t="str">
        <f t="shared" si="98"/>
        <v/>
      </c>
      <c r="K696" s="205">
        <v>50</v>
      </c>
      <c r="L696" s="201">
        <v>19</v>
      </c>
      <c r="M696" s="202">
        <f t="shared" si="99"/>
        <v>0.38</v>
      </c>
      <c r="N696" s="203">
        <v>200</v>
      </c>
      <c r="O696" s="201">
        <v>84</v>
      </c>
      <c r="P696" s="202">
        <f t="shared" si="100"/>
        <v>0.42</v>
      </c>
      <c r="Q696" s="202">
        <f t="shared" si="103"/>
        <v>-0.75</v>
      </c>
      <c r="R696" s="202">
        <f t="shared" si="103"/>
        <v>-0.77380952380952384</v>
      </c>
      <c r="S696" s="204">
        <f t="shared" si="101"/>
        <v>-3.999999999999998E-2</v>
      </c>
    </row>
    <row r="697" spans="1:19" ht="15" thickTop="1" thickBot="1" x14ac:dyDescent="0.3">
      <c r="A697" s="206" t="s">
        <v>351</v>
      </c>
      <c r="B697" s="206">
        <v>0</v>
      </c>
      <c r="C697" s="173">
        <v>0</v>
      </c>
      <c r="D697" s="199" t="str">
        <f t="shared" si="96"/>
        <v/>
      </c>
      <c r="E697" s="173">
        <v>100</v>
      </c>
      <c r="F697" s="173">
        <v>38</v>
      </c>
      <c r="G697" s="199">
        <f t="shared" si="97"/>
        <v>0.38</v>
      </c>
      <c r="H697" s="199">
        <f t="shared" si="102"/>
        <v>-1</v>
      </c>
      <c r="I697" s="199">
        <f t="shared" si="102"/>
        <v>-1</v>
      </c>
      <c r="J697" s="199" t="str">
        <f t="shared" si="98"/>
        <v/>
      </c>
      <c r="K697" s="173">
        <v>50</v>
      </c>
      <c r="L697" s="173">
        <v>19</v>
      </c>
      <c r="M697" s="199">
        <f t="shared" si="99"/>
        <v>0.38</v>
      </c>
      <c r="N697" s="173">
        <v>200</v>
      </c>
      <c r="O697" s="173">
        <v>84</v>
      </c>
      <c r="P697" s="199">
        <f t="shared" si="100"/>
        <v>0.42</v>
      </c>
      <c r="Q697" s="199">
        <f t="shared" si="103"/>
        <v>-0.75</v>
      </c>
      <c r="R697" s="199">
        <f t="shared" si="103"/>
        <v>-0.77380952380952384</v>
      </c>
      <c r="S697" s="199">
        <f t="shared" si="101"/>
        <v>-3.999999999999998E-2</v>
      </c>
    </row>
    <row r="698" spans="1:19" ht="16.5" thickTop="1" thickBot="1" x14ac:dyDescent="0.3">
      <c r="A698" s="200" t="s">
        <v>527</v>
      </c>
      <c r="B698" s="280">
        <v>0</v>
      </c>
      <c r="C698" s="201">
        <v>0</v>
      </c>
      <c r="D698" s="202" t="str">
        <f t="shared" si="96"/>
        <v/>
      </c>
      <c r="E698" s="203">
        <v>0</v>
      </c>
      <c r="F698" s="201">
        <v>0</v>
      </c>
      <c r="G698" s="202" t="str">
        <f t="shared" si="97"/>
        <v/>
      </c>
      <c r="H698" s="202" t="str">
        <f t="shared" si="102"/>
        <v/>
      </c>
      <c r="I698" s="202" t="str">
        <f t="shared" si="102"/>
        <v/>
      </c>
      <c r="J698" s="204" t="str">
        <f t="shared" si="98"/>
        <v/>
      </c>
      <c r="K698" s="205">
        <v>68</v>
      </c>
      <c r="L698" s="201">
        <v>0</v>
      </c>
      <c r="M698" s="202">
        <f t="shared" si="99"/>
        <v>0</v>
      </c>
      <c r="N698" s="203">
        <v>68</v>
      </c>
      <c r="O698" s="201">
        <v>0</v>
      </c>
      <c r="P698" s="202">
        <f t="shared" si="100"/>
        <v>0</v>
      </c>
      <c r="Q698" s="202">
        <f t="shared" si="103"/>
        <v>0</v>
      </c>
      <c r="R698" s="202" t="str">
        <f t="shared" si="103"/>
        <v/>
      </c>
      <c r="S698" s="204">
        <f t="shared" si="101"/>
        <v>0</v>
      </c>
    </row>
    <row r="699" spans="1:19" ht="15" thickTop="1" thickBot="1" x14ac:dyDescent="0.3">
      <c r="A699" s="206" t="s">
        <v>84</v>
      </c>
      <c r="B699" s="206">
        <v>0</v>
      </c>
      <c r="C699" s="173">
        <v>0</v>
      </c>
      <c r="D699" s="199" t="str">
        <f t="shared" si="96"/>
        <v/>
      </c>
      <c r="E699" s="173">
        <v>0</v>
      </c>
      <c r="F699" s="173">
        <v>0</v>
      </c>
      <c r="G699" s="199" t="str">
        <f t="shared" si="97"/>
        <v/>
      </c>
      <c r="H699" s="199" t="str">
        <f t="shared" si="102"/>
        <v/>
      </c>
      <c r="I699" s="199" t="str">
        <f t="shared" si="102"/>
        <v/>
      </c>
      <c r="J699" s="199" t="str">
        <f t="shared" si="98"/>
        <v/>
      </c>
      <c r="K699" s="173">
        <v>68</v>
      </c>
      <c r="L699" s="173">
        <v>0</v>
      </c>
      <c r="M699" s="199">
        <f t="shared" si="99"/>
        <v>0</v>
      </c>
      <c r="N699" s="173">
        <v>68</v>
      </c>
      <c r="O699" s="173">
        <v>0</v>
      </c>
      <c r="P699" s="199">
        <f t="shared" si="100"/>
        <v>0</v>
      </c>
      <c r="Q699" s="199">
        <f t="shared" si="103"/>
        <v>0</v>
      </c>
      <c r="R699" s="199" t="str">
        <f t="shared" si="103"/>
        <v/>
      </c>
      <c r="S699" s="199">
        <f t="shared" si="101"/>
        <v>0</v>
      </c>
    </row>
    <row r="700" spans="1:19" ht="16.5" thickTop="1" thickBot="1" x14ac:dyDescent="0.3">
      <c r="A700" s="200" t="s">
        <v>342</v>
      </c>
      <c r="B700" s="280">
        <v>0</v>
      </c>
      <c r="C700" s="201">
        <v>0</v>
      </c>
      <c r="D700" s="202" t="str">
        <f t="shared" si="96"/>
        <v/>
      </c>
      <c r="E700" s="203">
        <v>114</v>
      </c>
      <c r="F700" s="201">
        <v>70</v>
      </c>
      <c r="G700" s="202">
        <f t="shared" si="97"/>
        <v>0.61403508771929827</v>
      </c>
      <c r="H700" s="202">
        <f t="shared" si="102"/>
        <v>-1</v>
      </c>
      <c r="I700" s="202">
        <f t="shared" si="102"/>
        <v>-1</v>
      </c>
      <c r="J700" s="204" t="str">
        <f t="shared" si="98"/>
        <v/>
      </c>
      <c r="K700" s="205">
        <v>95</v>
      </c>
      <c r="L700" s="201">
        <v>38</v>
      </c>
      <c r="M700" s="202">
        <f t="shared" si="99"/>
        <v>0.4</v>
      </c>
      <c r="N700" s="203">
        <v>327</v>
      </c>
      <c r="O700" s="201">
        <v>206</v>
      </c>
      <c r="P700" s="202">
        <f t="shared" si="100"/>
        <v>0.62996941896024461</v>
      </c>
      <c r="Q700" s="202">
        <f t="shared" si="103"/>
        <v>-0.70948012232415902</v>
      </c>
      <c r="R700" s="202">
        <f t="shared" si="103"/>
        <v>-0.81553398058252424</v>
      </c>
      <c r="S700" s="204">
        <f t="shared" si="101"/>
        <v>-0.22996941896024459</v>
      </c>
    </row>
    <row r="701" spans="1:19" ht="14.25" thickTop="1" x14ac:dyDescent="0.25">
      <c r="A701" s="206" t="s">
        <v>352</v>
      </c>
      <c r="B701" s="206">
        <v>0</v>
      </c>
      <c r="C701" s="173">
        <v>0</v>
      </c>
      <c r="D701" s="199" t="str">
        <f t="shared" si="96"/>
        <v/>
      </c>
      <c r="E701" s="173">
        <v>0</v>
      </c>
      <c r="F701" s="173">
        <v>0</v>
      </c>
      <c r="G701" s="199" t="str">
        <f t="shared" si="97"/>
        <v/>
      </c>
      <c r="H701" s="199" t="str">
        <f t="shared" si="102"/>
        <v/>
      </c>
      <c r="I701" s="199" t="str">
        <f t="shared" si="102"/>
        <v/>
      </c>
      <c r="J701" s="199" t="str">
        <f t="shared" si="98"/>
        <v/>
      </c>
      <c r="K701" s="173">
        <v>57</v>
      </c>
      <c r="L701" s="173">
        <v>16</v>
      </c>
      <c r="M701" s="199">
        <f t="shared" si="99"/>
        <v>0.2807017543859649</v>
      </c>
      <c r="N701" s="173">
        <v>99</v>
      </c>
      <c r="O701" s="173">
        <v>71</v>
      </c>
      <c r="P701" s="199">
        <f t="shared" si="100"/>
        <v>0.71717171717171713</v>
      </c>
      <c r="Q701" s="199">
        <f t="shared" si="103"/>
        <v>-0.4242424242424242</v>
      </c>
      <c r="R701" s="199">
        <f t="shared" si="103"/>
        <v>-0.77464788732394363</v>
      </c>
      <c r="S701" s="199">
        <f t="shared" si="101"/>
        <v>-0.43646996278575223</v>
      </c>
    </row>
    <row r="702" spans="1:19" ht="14.25" thickBot="1" x14ac:dyDescent="0.3">
      <c r="A702" s="206" t="s">
        <v>353</v>
      </c>
      <c r="B702" s="206">
        <v>0</v>
      </c>
      <c r="C702" s="173">
        <v>0</v>
      </c>
      <c r="D702" s="199" t="str">
        <f t="shared" si="96"/>
        <v/>
      </c>
      <c r="E702" s="173">
        <v>114</v>
      </c>
      <c r="F702" s="173">
        <v>70</v>
      </c>
      <c r="G702" s="199">
        <f t="shared" si="97"/>
        <v>0.61403508771929827</v>
      </c>
      <c r="H702" s="199">
        <f t="shared" si="102"/>
        <v>-1</v>
      </c>
      <c r="I702" s="199">
        <f t="shared" si="102"/>
        <v>-1</v>
      </c>
      <c r="J702" s="199" t="str">
        <f t="shared" si="98"/>
        <v/>
      </c>
      <c r="K702" s="173">
        <v>38</v>
      </c>
      <c r="L702" s="173">
        <v>22</v>
      </c>
      <c r="M702" s="199">
        <f t="shared" si="99"/>
        <v>0.57894736842105265</v>
      </c>
      <c r="N702" s="173">
        <v>228</v>
      </c>
      <c r="O702" s="173">
        <v>135</v>
      </c>
      <c r="P702" s="199">
        <f t="shared" si="100"/>
        <v>0.59210526315789469</v>
      </c>
      <c r="Q702" s="199">
        <f t="shared" si="103"/>
        <v>-0.83333333333333337</v>
      </c>
      <c r="R702" s="199">
        <f t="shared" si="103"/>
        <v>-0.83703703703703702</v>
      </c>
      <c r="S702" s="199">
        <f t="shared" si="101"/>
        <v>-1.3157894736842035E-2</v>
      </c>
    </row>
    <row r="703" spans="1:19" ht="16.5" thickTop="1" thickBot="1" x14ac:dyDescent="0.3">
      <c r="A703" s="200" t="s">
        <v>337</v>
      </c>
      <c r="B703" s="280">
        <v>0</v>
      </c>
      <c r="C703" s="201">
        <v>0</v>
      </c>
      <c r="D703" s="202" t="str">
        <f t="shared" si="96"/>
        <v/>
      </c>
      <c r="E703" s="203">
        <v>0</v>
      </c>
      <c r="F703" s="201">
        <v>0</v>
      </c>
      <c r="G703" s="202" t="str">
        <f t="shared" si="97"/>
        <v/>
      </c>
      <c r="H703" s="202" t="str">
        <f t="shared" si="102"/>
        <v/>
      </c>
      <c r="I703" s="202" t="str">
        <f t="shared" si="102"/>
        <v/>
      </c>
      <c r="J703" s="204" t="str">
        <f t="shared" si="98"/>
        <v/>
      </c>
      <c r="K703" s="205">
        <v>1002</v>
      </c>
      <c r="L703" s="201">
        <v>367</v>
      </c>
      <c r="M703" s="202">
        <f t="shared" si="99"/>
        <v>0.3662674650698603</v>
      </c>
      <c r="N703" s="203">
        <v>0</v>
      </c>
      <c r="O703" s="201">
        <v>0</v>
      </c>
      <c r="P703" s="202" t="str">
        <f t="shared" si="100"/>
        <v/>
      </c>
      <c r="Q703" s="202" t="str">
        <f t="shared" si="103"/>
        <v/>
      </c>
      <c r="R703" s="202" t="str">
        <f t="shared" si="103"/>
        <v/>
      </c>
      <c r="S703" s="204" t="str">
        <f t="shared" si="101"/>
        <v/>
      </c>
    </row>
    <row r="704" spans="1:19" ht="16.5" thickTop="1" thickBot="1" x14ac:dyDescent="0.3">
      <c r="A704" s="200" t="s">
        <v>446</v>
      </c>
      <c r="B704" s="280">
        <v>0</v>
      </c>
      <c r="C704" s="201">
        <v>0</v>
      </c>
      <c r="D704" s="202" t="str">
        <f t="shared" si="96"/>
        <v/>
      </c>
      <c r="E704" s="203">
        <v>0</v>
      </c>
      <c r="F704" s="201">
        <v>0</v>
      </c>
      <c r="G704" s="202" t="str">
        <f t="shared" si="97"/>
        <v/>
      </c>
      <c r="H704" s="202" t="str">
        <f t="shared" si="102"/>
        <v/>
      </c>
      <c r="I704" s="202" t="str">
        <f t="shared" si="102"/>
        <v/>
      </c>
      <c r="J704" s="204" t="str">
        <f t="shared" si="98"/>
        <v/>
      </c>
      <c r="K704" s="205">
        <v>964</v>
      </c>
      <c r="L704" s="201">
        <v>367</v>
      </c>
      <c r="M704" s="202">
        <f t="shared" si="99"/>
        <v>0.38070539419087135</v>
      </c>
      <c r="N704" s="203">
        <v>0</v>
      </c>
      <c r="O704" s="201">
        <v>0</v>
      </c>
      <c r="P704" s="202" t="str">
        <f t="shared" si="100"/>
        <v/>
      </c>
      <c r="Q704" s="202" t="str">
        <f t="shared" si="103"/>
        <v/>
      </c>
      <c r="R704" s="202" t="str">
        <f t="shared" si="103"/>
        <v/>
      </c>
      <c r="S704" s="204" t="str">
        <f t="shared" si="101"/>
        <v/>
      </c>
    </row>
    <row r="705" spans="1:19" ht="15" thickTop="1" thickBot="1" x14ac:dyDescent="0.3">
      <c r="A705" s="206" t="s">
        <v>353</v>
      </c>
      <c r="B705" s="206">
        <v>0</v>
      </c>
      <c r="C705" s="173">
        <v>0</v>
      </c>
      <c r="D705" s="199" t="str">
        <f t="shared" si="96"/>
        <v/>
      </c>
      <c r="E705" s="173">
        <v>0</v>
      </c>
      <c r="F705" s="173">
        <v>0</v>
      </c>
      <c r="G705" s="199" t="str">
        <f t="shared" si="97"/>
        <v/>
      </c>
      <c r="H705" s="199" t="str">
        <f t="shared" si="102"/>
        <v/>
      </c>
      <c r="I705" s="199" t="str">
        <f t="shared" si="102"/>
        <v/>
      </c>
      <c r="J705" s="199" t="str">
        <f>IFERROR(D705-G705,"")</f>
        <v/>
      </c>
      <c r="K705" s="173">
        <v>38</v>
      </c>
      <c r="L705" s="173">
        <v>0</v>
      </c>
      <c r="M705" s="199">
        <f t="shared" si="99"/>
        <v>0</v>
      </c>
      <c r="N705" s="173">
        <v>0</v>
      </c>
      <c r="O705" s="173">
        <v>0</v>
      </c>
      <c r="P705" s="199" t="str">
        <f t="shared" si="100"/>
        <v/>
      </c>
      <c r="Q705" s="199" t="str">
        <f t="shared" si="103"/>
        <v/>
      </c>
      <c r="R705" s="199" t="str">
        <f t="shared" si="103"/>
        <v/>
      </c>
      <c r="S705" s="199" t="str">
        <f t="shared" si="101"/>
        <v/>
      </c>
    </row>
    <row r="706" spans="1:19" ht="16.5" thickTop="1" thickBot="1" x14ac:dyDescent="0.3">
      <c r="A706" s="200" t="s">
        <v>503</v>
      </c>
      <c r="B706" s="280">
        <v>0</v>
      </c>
      <c r="C706" s="201">
        <v>0</v>
      </c>
      <c r="D706" s="202" t="str">
        <f t="shared" si="96"/>
        <v/>
      </c>
      <c r="E706" s="203">
        <v>0</v>
      </c>
      <c r="F706" s="201">
        <v>0</v>
      </c>
      <c r="G706" s="202" t="str">
        <f t="shared" si="97"/>
        <v/>
      </c>
      <c r="H706" s="202" t="str">
        <f t="shared" si="102"/>
        <v/>
      </c>
      <c r="I706" s="202" t="str">
        <f t="shared" si="102"/>
        <v/>
      </c>
      <c r="J706" s="204" t="str">
        <f t="shared" ref="J706:J766" si="104">IFERROR(D706-G706,"")</f>
        <v/>
      </c>
      <c r="K706" s="205">
        <v>0</v>
      </c>
      <c r="L706" s="201">
        <v>0</v>
      </c>
      <c r="M706" s="202" t="str">
        <f t="shared" si="99"/>
        <v/>
      </c>
      <c r="N706" s="203">
        <v>100</v>
      </c>
      <c r="O706" s="201">
        <v>20</v>
      </c>
      <c r="P706" s="202">
        <f t="shared" si="100"/>
        <v>0.2</v>
      </c>
      <c r="Q706" s="202">
        <f t="shared" si="103"/>
        <v>-1</v>
      </c>
      <c r="R706" s="202">
        <f t="shared" si="103"/>
        <v>-1</v>
      </c>
      <c r="S706" s="204" t="str">
        <f t="shared" si="101"/>
        <v/>
      </c>
    </row>
    <row r="707" spans="1:19" ht="15" thickTop="1" thickBot="1" x14ac:dyDescent="0.3">
      <c r="A707" s="206" t="s">
        <v>351</v>
      </c>
      <c r="B707" s="206">
        <v>0</v>
      </c>
      <c r="C707" s="173">
        <v>0</v>
      </c>
      <c r="D707" s="199" t="str">
        <f t="shared" si="96"/>
        <v/>
      </c>
      <c r="E707" s="173">
        <v>0</v>
      </c>
      <c r="F707" s="173">
        <v>0</v>
      </c>
      <c r="G707" s="199" t="str">
        <f t="shared" si="97"/>
        <v/>
      </c>
      <c r="H707" s="199" t="str">
        <f t="shared" ref="H707:I729" si="105">IFERROR(B707/E707-1,"")</f>
        <v/>
      </c>
      <c r="I707" s="199" t="str">
        <f t="shared" si="105"/>
        <v/>
      </c>
      <c r="J707" s="199" t="str">
        <f t="shared" si="104"/>
        <v/>
      </c>
      <c r="K707" s="173">
        <v>0</v>
      </c>
      <c r="L707" s="173">
        <v>0</v>
      </c>
      <c r="M707" s="199" t="str">
        <f t="shared" si="99"/>
        <v/>
      </c>
      <c r="N707" s="173">
        <v>100</v>
      </c>
      <c r="O707" s="173">
        <v>20</v>
      </c>
      <c r="P707" s="199">
        <f t="shared" si="100"/>
        <v>0.2</v>
      </c>
      <c r="Q707" s="199">
        <f t="shared" ref="Q707:R729" si="106">IFERROR(K707/N707-1,"")</f>
        <v>-1</v>
      </c>
      <c r="R707" s="199">
        <f t="shared" si="106"/>
        <v>-1</v>
      </c>
      <c r="S707" s="199" t="str">
        <f t="shared" si="101"/>
        <v/>
      </c>
    </row>
    <row r="708" spans="1:19" ht="16.5" thickTop="1" thickBot="1" x14ac:dyDescent="0.3">
      <c r="A708" s="200" t="s">
        <v>398</v>
      </c>
      <c r="B708" s="280">
        <v>0</v>
      </c>
      <c r="C708" s="201">
        <v>0</v>
      </c>
      <c r="D708" s="202" t="str">
        <f t="shared" si="96"/>
        <v/>
      </c>
      <c r="E708" s="203">
        <v>57</v>
      </c>
      <c r="F708" s="201">
        <v>45</v>
      </c>
      <c r="G708" s="202">
        <f t="shared" si="97"/>
        <v>0.78947368421052633</v>
      </c>
      <c r="H708" s="202">
        <f t="shared" si="105"/>
        <v>-1</v>
      </c>
      <c r="I708" s="202">
        <f t="shared" si="105"/>
        <v>-1</v>
      </c>
      <c r="J708" s="204" t="str">
        <f t="shared" si="104"/>
        <v/>
      </c>
      <c r="K708" s="205">
        <v>152</v>
      </c>
      <c r="L708" s="201">
        <v>51</v>
      </c>
      <c r="M708" s="202">
        <f t="shared" si="99"/>
        <v>0.33552631578947367</v>
      </c>
      <c r="N708" s="203">
        <v>163</v>
      </c>
      <c r="O708" s="201">
        <v>96</v>
      </c>
      <c r="P708" s="202">
        <f t="shared" si="100"/>
        <v>0.58895705521472397</v>
      </c>
      <c r="Q708" s="202">
        <f t="shared" si="106"/>
        <v>-6.7484662576687171E-2</v>
      </c>
      <c r="R708" s="202">
        <f t="shared" si="106"/>
        <v>-0.46875</v>
      </c>
      <c r="S708" s="204">
        <f t="shared" si="101"/>
        <v>-0.2534307394252503</v>
      </c>
    </row>
    <row r="709" spans="1:19" ht="15" thickTop="1" thickBot="1" x14ac:dyDescent="0.3">
      <c r="A709" s="206" t="s">
        <v>352</v>
      </c>
      <c r="B709" s="206">
        <v>0</v>
      </c>
      <c r="C709" s="173">
        <v>0</v>
      </c>
      <c r="D709" s="199" t="str">
        <f t="shared" si="96"/>
        <v/>
      </c>
      <c r="E709" s="173">
        <v>57</v>
      </c>
      <c r="F709" s="173">
        <v>45</v>
      </c>
      <c r="G709" s="199">
        <f t="shared" si="97"/>
        <v>0.78947368421052633</v>
      </c>
      <c r="H709" s="199">
        <f t="shared" si="105"/>
        <v>-1</v>
      </c>
      <c r="I709" s="199">
        <f t="shared" si="105"/>
        <v>-1</v>
      </c>
      <c r="J709" s="199" t="str">
        <f t="shared" si="104"/>
        <v/>
      </c>
      <c r="K709" s="173">
        <v>152</v>
      </c>
      <c r="L709" s="173">
        <v>51</v>
      </c>
      <c r="M709" s="199">
        <f t="shared" si="99"/>
        <v>0.33552631578947367</v>
      </c>
      <c r="N709" s="173">
        <v>163</v>
      </c>
      <c r="O709" s="173">
        <v>96</v>
      </c>
      <c r="P709" s="199">
        <f t="shared" si="100"/>
        <v>0.58895705521472397</v>
      </c>
      <c r="Q709" s="199">
        <f t="shared" si="106"/>
        <v>-6.7484662576687171E-2</v>
      </c>
      <c r="R709" s="199">
        <f t="shared" si="106"/>
        <v>-0.46875</v>
      </c>
      <c r="S709" s="199">
        <f t="shared" si="101"/>
        <v>-0.2534307394252503</v>
      </c>
    </row>
    <row r="710" spans="1:19" ht="16.5" thickTop="1" thickBot="1" x14ac:dyDescent="0.3">
      <c r="A710" s="200" t="s">
        <v>538</v>
      </c>
      <c r="B710" s="280">
        <v>0</v>
      </c>
      <c r="C710" s="201">
        <v>0</v>
      </c>
      <c r="D710" s="202" t="str">
        <f t="shared" si="96"/>
        <v/>
      </c>
      <c r="E710" s="203">
        <v>0</v>
      </c>
      <c r="F710" s="201">
        <v>0</v>
      </c>
      <c r="G710" s="202" t="str">
        <f t="shared" si="97"/>
        <v/>
      </c>
      <c r="H710" s="202" t="str">
        <f t="shared" si="105"/>
        <v/>
      </c>
      <c r="I710" s="202" t="str">
        <f t="shared" si="105"/>
        <v/>
      </c>
      <c r="J710" s="204" t="str">
        <f t="shared" si="104"/>
        <v/>
      </c>
      <c r="K710" s="205">
        <v>19</v>
      </c>
      <c r="L710" s="201">
        <v>1</v>
      </c>
      <c r="M710" s="202">
        <f t="shared" si="99"/>
        <v>5.2631578947368418E-2</v>
      </c>
      <c r="N710" s="203">
        <v>19</v>
      </c>
      <c r="O710" s="201">
        <v>6</v>
      </c>
      <c r="P710" s="202">
        <f t="shared" si="100"/>
        <v>0.31578947368421051</v>
      </c>
      <c r="Q710" s="202">
        <f t="shared" si="106"/>
        <v>0</v>
      </c>
      <c r="R710" s="202">
        <f t="shared" si="106"/>
        <v>-0.83333333333333337</v>
      </c>
      <c r="S710" s="204">
        <f t="shared" si="101"/>
        <v>-0.26315789473684209</v>
      </c>
    </row>
    <row r="711" spans="1:19" ht="14.25" thickTop="1" x14ac:dyDescent="0.25">
      <c r="A711" s="206" t="s">
        <v>352</v>
      </c>
      <c r="B711" s="206">
        <v>0</v>
      </c>
      <c r="C711" s="173">
        <v>0</v>
      </c>
      <c r="D711" s="199" t="str">
        <f t="shared" si="96"/>
        <v/>
      </c>
      <c r="E711" s="173">
        <v>0</v>
      </c>
      <c r="F711" s="173">
        <v>0</v>
      </c>
      <c r="G711" s="199" t="str">
        <f t="shared" si="97"/>
        <v/>
      </c>
      <c r="H711" s="199" t="str">
        <f t="shared" si="105"/>
        <v/>
      </c>
      <c r="I711" s="199" t="str">
        <f t="shared" si="105"/>
        <v/>
      </c>
      <c r="J711" s="199" t="str">
        <f t="shared" si="104"/>
        <v/>
      </c>
      <c r="K711" s="173">
        <v>19</v>
      </c>
      <c r="L711" s="173">
        <v>1</v>
      </c>
      <c r="M711" s="199">
        <f t="shared" si="99"/>
        <v>5.2631578947368418E-2</v>
      </c>
      <c r="N711" s="173">
        <v>0</v>
      </c>
      <c r="O711" s="173">
        <v>0</v>
      </c>
      <c r="P711" s="199" t="str">
        <f t="shared" si="100"/>
        <v/>
      </c>
      <c r="Q711" s="199" t="str">
        <f t="shared" si="106"/>
        <v/>
      </c>
      <c r="R711" s="199" t="str">
        <f t="shared" si="106"/>
        <v/>
      </c>
      <c r="S711" s="199" t="str">
        <f t="shared" si="101"/>
        <v/>
      </c>
    </row>
    <row r="712" spans="1:19" ht="14.25" thickBot="1" x14ac:dyDescent="0.3">
      <c r="A712" s="206" t="s">
        <v>353</v>
      </c>
      <c r="B712" s="206">
        <v>0</v>
      </c>
      <c r="C712" s="173">
        <v>0</v>
      </c>
      <c r="D712" s="199" t="str">
        <f t="shared" si="96"/>
        <v/>
      </c>
      <c r="E712" s="173">
        <v>0</v>
      </c>
      <c r="F712" s="173">
        <v>0</v>
      </c>
      <c r="G712" s="199" t="str">
        <f t="shared" si="97"/>
        <v/>
      </c>
      <c r="H712" s="199" t="str">
        <f t="shared" si="105"/>
        <v/>
      </c>
      <c r="I712" s="199" t="str">
        <f t="shared" si="105"/>
        <v/>
      </c>
      <c r="J712" s="199" t="str">
        <f t="shared" si="104"/>
        <v/>
      </c>
      <c r="K712" s="173">
        <v>0</v>
      </c>
      <c r="L712" s="173">
        <v>0</v>
      </c>
      <c r="M712" s="199" t="str">
        <f t="shared" si="99"/>
        <v/>
      </c>
      <c r="N712" s="173">
        <v>19</v>
      </c>
      <c r="O712" s="173">
        <v>6</v>
      </c>
      <c r="P712" s="199">
        <f t="shared" si="100"/>
        <v>0.31578947368421051</v>
      </c>
      <c r="Q712" s="199">
        <f t="shared" si="106"/>
        <v>-1</v>
      </c>
      <c r="R712" s="199">
        <f t="shared" si="106"/>
        <v>-1</v>
      </c>
      <c r="S712" s="199" t="str">
        <f t="shared" si="101"/>
        <v/>
      </c>
    </row>
    <row r="713" spans="1:19" ht="16.5" thickTop="1" thickBot="1" x14ac:dyDescent="0.3">
      <c r="A713" s="200" t="s">
        <v>422</v>
      </c>
      <c r="B713" s="280">
        <v>0</v>
      </c>
      <c r="C713" s="201">
        <v>0</v>
      </c>
      <c r="D713" s="202" t="str">
        <f t="shared" ref="D713:D766" si="107">IFERROR(C713/B713,"")</f>
        <v/>
      </c>
      <c r="E713" s="203">
        <v>0</v>
      </c>
      <c r="F713" s="201">
        <v>0</v>
      </c>
      <c r="G713" s="202" t="str">
        <f t="shared" ref="G713:G766" si="108">IFERROR(F713/E713,"")</f>
        <v/>
      </c>
      <c r="H713" s="202" t="str">
        <f t="shared" si="105"/>
        <v/>
      </c>
      <c r="I713" s="202" t="str">
        <f t="shared" si="105"/>
        <v/>
      </c>
      <c r="J713" s="204" t="str">
        <f t="shared" si="104"/>
        <v/>
      </c>
      <c r="K713" s="205">
        <v>0</v>
      </c>
      <c r="L713" s="201">
        <v>0</v>
      </c>
      <c r="M713" s="202" t="str">
        <f t="shared" ref="M713:M766" si="109">IFERROR(L713/K713,"")</f>
        <v/>
      </c>
      <c r="N713" s="203">
        <v>76</v>
      </c>
      <c r="O713" s="201">
        <v>17</v>
      </c>
      <c r="P713" s="202">
        <f t="shared" ref="P713:P766" si="110">IFERROR(O713/N713,"")</f>
        <v>0.22368421052631579</v>
      </c>
      <c r="Q713" s="202">
        <f t="shared" si="106"/>
        <v>-1</v>
      </c>
      <c r="R713" s="202">
        <f t="shared" si="106"/>
        <v>-1</v>
      </c>
      <c r="S713" s="204" t="str">
        <f t="shared" ref="S713:S766" si="111">IFERROR(M713-P713,"")</f>
        <v/>
      </c>
    </row>
    <row r="714" spans="1:19" ht="14.25" thickTop="1" x14ac:dyDescent="0.25">
      <c r="A714" s="206" t="s">
        <v>352</v>
      </c>
      <c r="B714" s="206">
        <v>0</v>
      </c>
      <c r="C714" s="173">
        <v>0</v>
      </c>
      <c r="D714" s="199" t="str">
        <f t="shared" si="107"/>
        <v/>
      </c>
      <c r="E714" s="173">
        <v>0</v>
      </c>
      <c r="F714" s="173">
        <v>0</v>
      </c>
      <c r="G714" s="199" t="str">
        <f t="shared" si="108"/>
        <v/>
      </c>
      <c r="H714" s="199" t="str">
        <f t="shared" si="105"/>
        <v/>
      </c>
      <c r="I714" s="199" t="str">
        <f t="shared" si="105"/>
        <v/>
      </c>
      <c r="J714" s="199" t="str">
        <f t="shared" si="104"/>
        <v/>
      </c>
      <c r="K714" s="173">
        <v>0</v>
      </c>
      <c r="L714" s="173">
        <v>0</v>
      </c>
      <c r="M714" s="199" t="str">
        <f t="shared" si="109"/>
        <v/>
      </c>
      <c r="N714" s="173">
        <v>19</v>
      </c>
      <c r="O714" s="173">
        <v>0</v>
      </c>
      <c r="P714" s="199">
        <f t="shared" si="110"/>
        <v>0</v>
      </c>
      <c r="Q714" s="199">
        <f t="shared" si="106"/>
        <v>-1</v>
      </c>
      <c r="R714" s="199" t="str">
        <f t="shared" si="106"/>
        <v/>
      </c>
      <c r="S714" s="199" t="str">
        <f t="shared" si="111"/>
        <v/>
      </c>
    </row>
    <row r="715" spans="1:19" ht="14.25" thickBot="1" x14ac:dyDescent="0.3">
      <c r="A715" s="206" t="s">
        <v>353</v>
      </c>
      <c r="B715" s="206">
        <v>0</v>
      </c>
      <c r="C715" s="173">
        <v>0</v>
      </c>
      <c r="D715" s="199" t="str">
        <f t="shared" si="107"/>
        <v/>
      </c>
      <c r="E715" s="173">
        <v>0</v>
      </c>
      <c r="F715" s="173">
        <v>0</v>
      </c>
      <c r="G715" s="199" t="str">
        <f t="shared" si="108"/>
        <v/>
      </c>
      <c r="H715" s="199" t="str">
        <f t="shared" si="105"/>
        <v/>
      </c>
      <c r="I715" s="199" t="str">
        <f t="shared" si="105"/>
        <v/>
      </c>
      <c r="J715" s="199" t="str">
        <f t="shared" si="104"/>
        <v/>
      </c>
      <c r="K715" s="173">
        <v>0</v>
      </c>
      <c r="L715" s="173">
        <v>0</v>
      </c>
      <c r="M715" s="199" t="str">
        <f t="shared" si="109"/>
        <v/>
      </c>
      <c r="N715" s="173">
        <v>57</v>
      </c>
      <c r="O715" s="173">
        <v>17</v>
      </c>
      <c r="P715" s="199">
        <f t="shared" si="110"/>
        <v>0.2982456140350877</v>
      </c>
      <c r="Q715" s="199">
        <f t="shared" si="106"/>
        <v>-1</v>
      </c>
      <c r="R715" s="199">
        <f t="shared" si="106"/>
        <v>-1</v>
      </c>
      <c r="S715" s="199" t="str">
        <f t="shared" si="111"/>
        <v/>
      </c>
    </row>
    <row r="716" spans="1:19" ht="16.5" thickTop="1" thickBot="1" x14ac:dyDescent="0.3">
      <c r="A716" s="200" t="s">
        <v>529</v>
      </c>
      <c r="B716" s="280">
        <v>0</v>
      </c>
      <c r="C716" s="201">
        <v>0</v>
      </c>
      <c r="D716" s="202" t="str">
        <f t="shared" si="107"/>
        <v/>
      </c>
      <c r="E716" s="203">
        <v>19</v>
      </c>
      <c r="F716" s="201">
        <v>0</v>
      </c>
      <c r="G716" s="202">
        <f t="shared" si="108"/>
        <v>0</v>
      </c>
      <c r="H716" s="202">
        <f t="shared" si="105"/>
        <v>-1</v>
      </c>
      <c r="I716" s="202" t="str">
        <f t="shared" si="105"/>
        <v/>
      </c>
      <c r="J716" s="204" t="str">
        <f t="shared" si="104"/>
        <v/>
      </c>
      <c r="K716" s="205">
        <v>38</v>
      </c>
      <c r="L716" s="201">
        <v>0</v>
      </c>
      <c r="M716" s="202">
        <f t="shared" si="109"/>
        <v>0</v>
      </c>
      <c r="N716" s="203">
        <v>133</v>
      </c>
      <c r="O716" s="201">
        <v>0</v>
      </c>
      <c r="P716" s="202">
        <f t="shared" si="110"/>
        <v>0</v>
      </c>
      <c r="Q716" s="202">
        <f t="shared" si="106"/>
        <v>-0.7142857142857143</v>
      </c>
      <c r="R716" s="202" t="str">
        <f t="shared" si="106"/>
        <v/>
      </c>
      <c r="S716" s="204">
        <f t="shared" si="111"/>
        <v>0</v>
      </c>
    </row>
    <row r="717" spans="1:19" ht="15" thickTop="1" thickBot="1" x14ac:dyDescent="0.3">
      <c r="A717" s="206" t="s">
        <v>352</v>
      </c>
      <c r="B717" s="206">
        <v>0</v>
      </c>
      <c r="C717" s="173">
        <v>0</v>
      </c>
      <c r="D717" s="199" t="str">
        <f t="shared" si="107"/>
        <v/>
      </c>
      <c r="E717" s="173">
        <v>19</v>
      </c>
      <c r="F717" s="173">
        <v>0</v>
      </c>
      <c r="G717" s="199">
        <f t="shared" si="108"/>
        <v>0</v>
      </c>
      <c r="H717" s="199">
        <f t="shared" si="105"/>
        <v>-1</v>
      </c>
      <c r="I717" s="199" t="str">
        <f t="shared" si="105"/>
        <v/>
      </c>
      <c r="J717" s="199" t="str">
        <f t="shared" si="104"/>
        <v/>
      </c>
      <c r="K717" s="173">
        <v>38</v>
      </c>
      <c r="L717" s="173">
        <v>0</v>
      </c>
      <c r="M717" s="199">
        <f t="shared" si="109"/>
        <v>0</v>
      </c>
      <c r="N717" s="173">
        <v>133</v>
      </c>
      <c r="O717" s="173">
        <v>0</v>
      </c>
      <c r="P717" s="199">
        <f t="shared" si="110"/>
        <v>0</v>
      </c>
      <c r="Q717" s="199">
        <f t="shared" si="106"/>
        <v>-0.7142857142857143</v>
      </c>
      <c r="R717" s="199" t="str">
        <f t="shared" si="106"/>
        <v/>
      </c>
      <c r="S717" s="199">
        <f t="shared" si="111"/>
        <v>0</v>
      </c>
    </row>
    <row r="718" spans="1:19" ht="16.5" thickTop="1" thickBot="1" x14ac:dyDescent="0.3">
      <c r="A718" s="200" t="s">
        <v>477</v>
      </c>
      <c r="B718" s="280">
        <v>0</v>
      </c>
      <c r="C718" s="201">
        <v>0</v>
      </c>
      <c r="D718" s="202" t="str">
        <f t="shared" si="107"/>
        <v/>
      </c>
      <c r="E718" s="203">
        <v>0</v>
      </c>
      <c r="F718" s="201">
        <v>0</v>
      </c>
      <c r="G718" s="202" t="str">
        <f t="shared" si="108"/>
        <v/>
      </c>
      <c r="H718" s="202" t="str">
        <f t="shared" si="105"/>
        <v/>
      </c>
      <c r="I718" s="202" t="str">
        <f t="shared" si="105"/>
        <v/>
      </c>
      <c r="J718" s="204" t="str">
        <f t="shared" si="104"/>
        <v/>
      </c>
      <c r="K718" s="205">
        <v>0</v>
      </c>
      <c r="L718" s="201">
        <v>0</v>
      </c>
      <c r="M718" s="202" t="str">
        <f t="shared" si="109"/>
        <v/>
      </c>
      <c r="N718" s="203">
        <v>12</v>
      </c>
      <c r="O718" s="201">
        <v>10</v>
      </c>
      <c r="P718" s="202">
        <f t="shared" si="110"/>
        <v>0.83333333333333337</v>
      </c>
      <c r="Q718" s="202">
        <f t="shared" si="106"/>
        <v>-1</v>
      </c>
      <c r="R718" s="202">
        <f t="shared" si="106"/>
        <v>-1</v>
      </c>
      <c r="S718" s="204" t="str">
        <f t="shared" si="111"/>
        <v/>
      </c>
    </row>
    <row r="719" spans="1:19" ht="15" thickTop="1" thickBot="1" x14ac:dyDescent="0.3">
      <c r="A719" s="206" t="s">
        <v>354</v>
      </c>
      <c r="B719" s="206">
        <v>0</v>
      </c>
      <c r="C719" s="173">
        <v>0</v>
      </c>
      <c r="D719" s="199" t="str">
        <f t="shared" si="107"/>
        <v/>
      </c>
      <c r="E719" s="173">
        <v>0</v>
      </c>
      <c r="F719" s="173">
        <v>0</v>
      </c>
      <c r="G719" s="199" t="str">
        <f t="shared" si="108"/>
        <v/>
      </c>
      <c r="H719" s="199" t="str">
        <f t="shared" si="105"/>
        <v/>
      </c>
      <c r="I719" s="199" t="str">
        <f t="shared" si="105"/>
        <v/>
      </c>
      <c r="J719" s="199" t="str">
        <f t="shared" si="104"/>
        <v/>
      </c>
      <c r="K719" s="173">
        <v>0</v>
      </c>
      <c r="L719" s="173">
        <v>0</v>
      </c>
      <c r="M719" s="199" t="str">
        <f t="shared" si="109"/>
        <v/>
      </c>
      <c r="N719" s="173">
        <v>12</v>
      </c>
      <c r="O719" s="173">
        <v>10</v>
      </c>
      <c r="P719" s="199">
        <f t="shared" si="110"/>
        <v>0.83333333333333337</v>
      </c>
      <c r="Q719" s="199">
        <f t="shared" si="106"/>
        <v>-1</v>
      </c>
      <c r="R719" s="199">
        <f t="shared" si="106"/>
        <v>-1</v>
      </c>
      <c r="S719" s="199" t="str">
        <f t="shared" si="111"/>
        <v/>
      </c>
    </row>
    <row r="720" spans="1:19" ht="16.5" thickTop="1" thickBot="1" x14ac:dyDescent="0.3">
      <c r="A720" s="200" t="s">
        <v>394</v>
      </c>
      <c r="B720" s="280">
        <v>0</v>
      </c>
      <c r="C720" s="201">
        <v>0</v>
      </c>
      <c r="D720" s="202" t="str">
        <f t="shared" si="107"/>
        <v/>
      </c>
      <c r="E720" s="203">
        <v>67</v>
      </c>
      <c r="F720" s="201">
        <v>63</v>
      </c>
      <c r="G720" s="202">
        <f t="shared" si="108"/>
        <v>0.94029850746268662</v>
      </c>
      <c r="H720" s="202">
        <f t="shared" si="105"/>
        <v>-1</v>
      </c>
      <c r="I720" s="202">
        <f t="shared" si="105"/>
        <v>-1</v>
      </c>
      <c r="J720" s="204" t="str">
        <f t="shared" si="104"/>
        <v/>
      </c>
      <c r="K720" s="205">
        <v>165</v>
      </c>
      <c r="L720" s="201">
        <v>124</v>
      </c>
      <c r="M720" s="202">
        <f t="shared" si="109"/>
        <v>0.75151515151515147</v>
      </c>
      <c r="N720" s="203">
        <v>524</v>
      </c>
      <c r="O720" s="201">
        <v>408</v>
      </c>
      <c r="P720" s="202">
        <f t="shared" si="110"/>
        <v>0.77862595419847325</v>
      </c>
      <c r="Q720" s="202">
        <f t="shared" si="106"/>
        <v>-0.68511450381679384</v>
      </c>
      <c r="R720" s="202">
        <f t="shared" si="106"/>
        <v>-0.69607843137254899</v>
      </c>
      <c r="S720" s="204">
        <f t="shared" si="111"/>
        <v>-2.7110802683321777E-2</v>
      </c>
    </row>
    <row r="721" spans="1:19" ht="14.25" thickTop="1" x14ac:dyDescent="0.25">
      <c r="A721" s="206" t="s">
        <v>351</v>
      </c>
      <c r="B721" s="206">
        <v>0</v>
      </c>
      <c r="C721" s="173">
        <v>0</v>
      </c>
      <c r="D721" s="199" t="str">
        <f t="shared" si="107"/>
        <v/>
      </c>
      <c r="E721" s="173">
        <v>67</v>
      </c>
      <c r="F721" s="173">
        <v>63</v>
      </c>
      <c r="G721" s="199">
        <f t="shared" si="108"/>
        <v>0.94029850746268662</v>
      </c>
      <c r="H721" s="199">
        <f t="shared" si="105"/>
        <v>-1</v>
      </c>
      <c r="I721" s="199">
        <f t="shared" si="105"/>
        <v>-1</v>
      </c>
      <c r="J721" s="199" t="str">
        <f t="shared" si="104"/>
        <v/>
      </c>
      <c r="K721" s="173">
        <v>89</v>
      </c>
      <c r="L721" s="173">
        <v>62</v>
      </c>
      <c r="M721" s="199">
        <f t="shared" si="109"/>
        <v>0.6966292134831461</v>
      </c>
      <c r="N721" s="173">
        <v>524</v>
      </c>
      <c r="O721" s="173">
        <v>408</v>
      </c>
      <c r="P721" s="199">
        <f t="shared" si="110"/>
        <v>0.77862595419847325</v>
      </c>
      <c r="Q721" s="199">
        <f t="shared" si="106"/>
        <v>-0.83015267175572516</v>
      </c>
      <c r="R721" s="199">
        <f t="shared" si="106"/>
        <v>-0.84803921568627449</v>
      </c>
      <c r="S721" s="199">
        <f t="shared" si="111"/>
        <v>-8.1996740715327143E-2</v>
      </c>
    </row>
    <row r="722" spans="1:19" ht="14.25" thickBot="1" x14ac:dyDescent="0.3">
      <c r="A722" s="206" t="s">
        <v>352</v>
      </c>
      <c r="B722" s="206">
        <v>0</v>
      </c>
      <c r="C722" s="173">
        <v>0</v>
      </c>
      <c r="D722" s="199" t="str">
        <f t="shared" si="107"/>
        <v/>
      </c>
      <c r="E722" s="173">
        <v>0</v>
      </c>
      <c r="F722" s="173">
        <v>0</v>
      </c>
      <c r="G722" s="199" t="str">
        <f t="shared" si="108"/>
        <v/>
      </c>
      <c r="H722" s="199" t="str">
        <f t="shared" si="105"/>
        <v/>
      </c>
      <c r="I722" s="199" t="str">
        <f t="shared" si="105"/>
        <v/>
      </c>
      <c r="J722" s="199" t="str">
        <f t="shared" si="104"/>
        <v/>
      </c>
      <c r="K722" s="173">
        <v>76</v>
      </c>
      <c r="L722" s="173">
        <v>62</v>
      </c>
      <c r="M722" s="199">
        <f t="shared" si="109"/>
        <v>0.81578947368421051</v>
      </c>
      <c r="N722" s="173">
        <v>0</v>
      </c>
      <c r="O722" s="173">
        <v>0</v>
      </c>
      <c r="P722" s="199" t="str">
        <f t="shared" si="110"/>
        <v/>
      </c>
      <c r="Q722" s="199" t="str">
        <f t="shared" si="106"/>
        <v/>
      </c>
      <c r="R722" s="199" t="str">
        <f t="shared" si="106"/>
        <v/>
      </c>
      <c r="S722" s="199" t="str">
        <f t="shared" si="111"/>
        <v/>
      </c>
    </row>
    <row r="723" spans="1:19" ht="16.5" thickTop="1" thickBot="1" x14ac:dyDescent="0.3">
      <c r="A723" s="200" t="s">
        <v>472</v>
      </c>
      <c r="B723" s="280">
        <v>0</v>
      </c>
      <c r="C723" s="201">
        <v>0</v>
      </c>
      <c r="D723" s="202" t="str">
        <f t="shared" si="107"/>
        <v/>
      </c>
      <c r="E723" s="203">
        <v>0</v>
      </c>
      <c r="F723" s="201">
        <v>0</v>
      </c>
      <c r="G723" s="202" t="str">
        <f t="shared" si="108"/>
        <v/>
      </c>
      <c r="H723" s="202" t="str">
        <f t="shared" si="105"/>
        <v/>
      </c>
      <c r="I723" s="202" t="str">
        <f t="shared" si="105"/>
        <v/>
      </c>
      <c r="J723" s="204" t="str">
        <f t="shared" si="104"/>
        <v/>
      </c>
      <c r="K723" s="205">
        <v>0</v>
      </c>
      <c r="L723" s="201">
        <v>0</v>
      </c>
      <c r="M723" s="202" t="str">
        <f t="shared" si="109"/>
        <v/>
      </c>
      <c r="N723" s="203">
        <v>95</v>
      </c>
      <c r="O723" s="201">
        <v>46</v>
      </c>
      <c r="P723" s="202">
        <f t="shared" si="110"/>
        <v>0.48421052631578948</v>
      </c>
      <c r="Q723" s="202">
        <f t="shared" si="106"/>
        <v>-1</v>
      </c>
      <c r="R723" s="202">
        <f t="shared" si="106"/>
        <v>-1</v>
      </c>
      <c r="S723" s="204" t="str">
        <f t="shared" si="111"/>
        <v/>
      </c>
    </row>
    <row r="724" spans="1:19" ht="15" thickTop="1" thickBot="1" x14ac:dyDescent="0.3">
      <c r="A724" s="206" t="s">
        <v>353</v>
      </c>
      <c r="B724" s="206">
        <v>0</v>
      </c>
      <c r="C724" s="173">
        <v>0</v>
      </c>
      <c r="D724" s="199" t="str">
        <f t="shared" si="107"/>
        <v/>
      </c>
      <c r="E724" s="173">
        <v>0</v>
      </c>
      <c r="F724" s="173">
        <v>0</v>
      </c>
      <c r="G724" s="199" t="str">
        <f t="shared" si="108"/>
        <v/>
      </c>
      <c r="H724" s="199" t="str">
        <f t="shared" si="105"/>
        <v/>
      </c>
      <c r="I724" s="199" t="str">
        <f t="shared" si="105"/>
        <v/>
      </c>
      <c r="J724" s="199" t="str">
        <f t="shared" si="104"/>
        <v/>
      </c>
      <c r="K724" s="173">
        <v>0</v>
      </c>
      <c r="L724" s="173">
        <v>0</v>
      </c>
      <c r="M724" s="199" t="str">
        <f t="shared" si="109"/>
        <v/>
      </c>
      <c r="N724" s="173">
        <v>95</v>
      </c>
      <c r="O724" s="173">
        <v>46</v>
      </c>
      <c r="P724" s="199">
        <f t="shared" si="110"/>
        <v>0.48421052631578948</v>
      </c>
      <c r="Q724" s="199">
        <f t="shared" si="106"/>
        <v>-1</v>
      </c>
      <c r="R724" s="199">
        <f t="shared" si="106"/>
        <v>-1</v>
      </c>
      <c r="S724" s="199" t="str">
        <f t="shared" si="111"/>
        <v/>
      </c>
    </row>
    <row r="725" spans="1:19" ht="16.5" thickTop="1" thickBot="1" x14ac:dyDescent="0.3">
      <c r="A725" s="200" t="s">
        <v>407</v>
      </c>
      <c r="B725" s="280">
        <v>0</v>
      </c>
      <c r="C725" s="201">
        <v>0</v>
      </c>
      <c r="D725" s="202" t="str">
        <f t="shared" si="107"/>
        <v/>
      </c>
      <c r="E725" s="203">
        <v>19</v>
      </c>
      <c r="F725" s="201">
        <v>19</v>
      </c>
      <c r="G725" s="202">
        <f t="shared" si="108"/>
        <v>1</v>
      </c>
      <c r="H725" s="202">
        <f t="shared" si="105"/>
        <v>-1</v>
      </c>
      <c r="I725" s="202">
        <f t="shared" si="105"/>
        <v>-1</v>
      </c>
      <c r="J725" s="204" t="str">
        <f t="shared" si="104"/>
        <v/>
      </c>
      <c r="K725" s="205">
        <v>0</v>
      </c>
      <c r="L725" s="201">
        <v>0</v>
      </c>
      <c r="M725" s="202" t="str">
        <f t="shared" si="109"/>
        <v/>
      </c>
      <c r="N725" s="203">
        <v>190</v>
      </c>
      <c r="O725" s="201">
        <v>93</v>
      </c>
      <c r="P725" s="202">
        <f t="shared" si="110"/>
        <v>0.48947368421052634</v>
      </c>
      <c r="Q725" s="202">
        <f t="shared" si="106"/>
        <v>-1</v>
      </c>
      <c r="R725" s="202">
        <f t="shared" si="106"/>
        <v>-1</v>
      </c>
      <c r="S725" s="204" t="str">
        <f t="shared" si="111"/>
        <v/>
      </c>
    </row>
    <row r="726" spans="1:19" ht="14.25" thickTop="1" x14ac:dyDescent="0.25">
      <c r="A726" s="206" t="s">
        <v>352</v>
      </c>
      <c r="B726" s="206">
        <v>0</v>
      </c>
      <c r="C726" s="173">
        <v>0</v>
      </c>
      <c r="D726" s="199" t="str">
        <f t="shared" si="107"/>
        <v/>
      </c>
      <c r="E726" s="173">
        <v>0</v>
      </c>
      <c r="F726" s="173">
        <v>0</v>
      </c>
      <c r="G726" s="199" t="str">
        <f t="shared" si="108"/>
        <v/>
      </c>
      <c r="H726" s="199" t="str">
        <f t="shared" si="105"/>
        <v/>
      </c>
      <c r="I726" s="199" t="str">
        <f t="shared" si="105"/>
        <v/>
      </c>
      <c r="J726" s="199" t="str">
        <f t="shared" si="104"/>
        <v/>
      </c>
      <c r="K726" s="173">
        <v>0</v>
      </c>
      <c r="L726" s="173">
        <v>0</v>
      </c>
      <c r="M726" s="199" t="str">
        <f t="shared" si="109"/>
        <v/>
      </c>
      <c r="N726" s="173">
        <v>38</v>
      </c>
      <c r="O726" s="173">
        <v>27</v>
      </c>
      <c r="P726" s="199">
        <f t="shared" si="110"/>
        <v>0.71052631578947367</v>
      </c>
      <c r="Q726" s="199">
        <f t="shared" si="106"/>
        <v>-1</v>
      </c>
      <c r="R726" s="199">
        <f t="shared" si="106"/>
        <v>-1</v>
      </c>
      <c r="S726" s="199" t="str">
        <f t="shared" si="111"/>
        <v/>
      </c>
    </row>
    <row r="727" spans="1:19" ht="14.25" thickBot="1" x14ac:dyDescent="0.3">
      <c r="A727" s="206" t="s">
        <v>353</v>
      </c>
      <c r="B727" s="206">
        <v>0</v>
      </c>
      <c r="C727" s="173">
        <v>0</v>
      </c>
      <c r="D727" s="199" t="str">
        <f t="shared" si="107"/>
        <v/>
      </c>
      <c r="E727" s="173">
        <v>19</v>
      </c>
      <c r="F727" s="173">
        <v>19</v>
      </c>
      <c r="G727" s="199">
        <f t="shared" si="108"/>
        <v>1</v>
      </c>
      <c r="H727" s="199">
        <f t="shared" si="105"/>
        <v>-1</v>
      </c>
      <c r="I727" s="199">
        <f t="shared" si="105"/>
        <v>-1</v>
      </c>
      <c r="J727" s="199" t="str">
        <f t="shared" si="104"/>
        <v/>
      </c>
      <c r="K727" s="173">
        <v>0</v>
      </c>
      <c r="L727" s="173">
        <v>0</v>
      </c>
      <c r="M727" s="199" t="str">
        <f t="shared" si="109"/>
        <v/>
      </c>
      <c r="N727" s="173">
        <v>152</v>
      </c>
      <c r="O727" s="173">
        <v>66</v>
      </c>
      <c r="P727" s="199">
        <f t="shared" si="110"/>
        <v>0.43421052631578949</v>
      </c>
      <c r="Q727" s="199">
        <f t="shared" si="106"/>
        <v>-1</v>
      </c>
      <c r="R727" s="199">
        <f t="shared" si="106"/>
        <v>-1</v>
      </c>
      <c r="S727" s="199" t="str">
        <f t="shared" si="111"/>
        <v/>
      </c>
    </row>
    <row r="728" spans="1:19" ht="16.5" thickTop="1" thickBot="1" x14ac:dyDescent="0.3">
      <c r="A728" s="200" t="s">
        <v>504</v>
      </c>
      <c r="B728" s="280">
        <v>0</v>
      </c>
      <c r="C728" s="201">
        <v>0</v>
      </c>
      <c r="D728" s="202" t="str">
        <f t="shared" si="107"/>
        <v/>
      </c>
      <c r="E728" s="203">
        <v>0</v>
      </c>
      <c r="F728" s="201">
        <v>0</v>
      </c>
      <c r="G728" s="202" t="str">
        <f t="shared" si="108"/>
        <v/>
      </c>
      <c r="H728" s="202" t="str">
        <f t="shared" si="105"/>
        <v/>
      </c>
      <c r="I728" s="202" t="str">
        <f t="shared" si="105"/>
        <v/>
      </c>
      <c r="J728" s="204" t="str">
        <f t="shared" si="104"/>
        <v/>
      </c>
      <c r="K728" s="205">
        <v>0</v>
      </c>
      <c r="L728" s="201">
        <v>0</v>
      </c>
      <c r="M728" s="202" t="str">
        <f t="shared" si="109"/>
        <v/>
      </c>
      <c r="N728" s="203">
        <v>19</v>
      </c>
      <c r="O728" s="201">
        <v>12</v>
      </c>
      <c r="P728" s="202">
        <f t="shared" si="110"/>
        <v>0.63157894736842102</v>
      </c>
      <c r="Q728" s="202">
        <f t="shared" si="106"/>
        <v>-1</v>
      </c>
      <c r="R728" s="202">
        <f t="shared" si="106"/>
        <v>-1</v>
      </c>
      <c r="S728" s="204" t="str">
        <f t="shared" si="111"/>
        <v/>
      </c>
    </row>
    <row r="729" spans="1:19" ht="15" thickTop="1" thickBot="1" x14ac:dyDescent="0.3">
      <c r="A729" s="206" t="s">
        <v>352</v>
      </c>
      <c r="B729" s="206">
        <v>0</v>
      </c>
      <c r="C729" s="173">
        <v>0</v>
      </c>
      <c r="D729" s="199" t="str">
        <f t="shared" si="107"/>
        <v/>
      </c>
      <c r="E729" s="173">
        <v>0</v>
      </c>
      <c r="F729" s="173">
        <v>0</v>
      </c>
      <c r="G729" s="199" t="str">
        <f t="shared" si="108"/>
        <v/>
      </c>
      <c r="H729" s="199" t="str">
        <f t="shared" si="105"/>
        <v/>
      </c>
      <c r="I729" s="199" t="str">
        <f t="shared" si="105"/>
        <v/>
      </c>
      <c r="J729" s="199" t="str">
        <f t="shared" si="104"/>
        <v/>
      </c>
      <c r="K729" s="173">
        <v>0</v>
      </c>
      <c r="L729" s="173">
        <v>0</v>
      </c>
      <c r="M729" s="199" t="str">
        <f t="shared" si="109"/>
        <v/>
      </c>
      <c r="N729" s="173">
        <v>19</v>
      </c>
      <c r="O729" s="173">
        <v>12</v>
      </c>
      <c r="P729" s="199">
        <f t="shared" si="110"/>
        <v>0.63157894736842102</v>
      </c>
      <c r="Q729" s="199">
        <f t="shared" si="106"/>
        <v>-1</v>
      </c>
      <c r="R729" s="199">
        <f t="shared" si="106"/>
        <v>-1</v>
      </c>
      <c r="S729" s="199" t="str">
        <f t="shared" si="111"/>
        <v/>
      </c>
    </row>
    <row r="730" spans="1:19" ht="16.5" thickTop="1" thickBot="1" x14ac:dyDescent="0.3">
      <c r="A730" s="200" t="s">
        <v>531</v>
      </c>
      <c r="B730" s="280">
        <v>0</v>
      </c>
      <c r="C730" s="201">
        <v>0</v>
      </c>
      <c r="D730" s="202" t="str">
        <f t="shared" si="107"/>
        <v/>
      </c>
      <c r="E730" s="203">
        <v>0</v>
      </c>
      <c r="F730" s="201">
        <v>0</v>
      </c>
      <c r="G730" s="202" t="str">
        <f t="shared" si="108"/>
        <v/>
      </c>
      <c r="H730" s="202" t="str">
        <f t="shared" ref="H730:I746" si="112">IFERROR(B730/E730-1,"")</f>
        <v/>
      </c>
      <c r="I730" s="202" t="str">
        <f t="shared" si="112"/>
        <v/>
      </c>
      <c r="J730" s="204" t="str">
        <f t="shared" si="104"/>
        <v/>
      </c>
      <c r="K730" s="205">
        <v>0</v>
      </c>
      <c r="L730" s="201">
        <v>0</v>
      </c>
      <c r="M730" s="202" t="str">
        <f t="shared" si="109"/>
        <v/>
      </c>
      <c r="N730" s="203">
        <v>16</v>
      </c>
      <c r="O730" s="201">
        <v>0</v>
      </c>
      <c r="P730" s="202">
        <f t="shared" si="110"/>
        <v>0</v>
      </c>
      <c r="Q730" s="202">
        <f t="shared" ref="Q730:R746" si="113">IFERROR(K730/N730-1,"")</f>
        <v>-1</v>
      </c>
      <c r="R730" s="202" t="str">
        <f t="shared" si="113"/>
        <v/>
      </c>
      <c r="S730" s="204" t="str">
        <f t="shared" si="111"/>
        <v/>
      </c>
    </row>
    <row r="731" spans="1:19" ht="15" thickTop="1" thickBot="1" x14ac:dyDescent="0.3">
      <c r="A731" s="206" t="s">
        <v>354</v>
      </c>
      <c r="B731" s="206">
        <v>0</v>
      </c>
      <c r="C731" s="173">
        <v>0</v>
      </c>
      <c r="D731" s="199" t="str">
        <f t="shared" si="107"/>
        <v/>
      </c>
      <c r="E731" s="173">
        <v>0</v>
      </c>
      <c r="F731" s="173">
        <v>0</v>
      </c>
      <c r="G731" s="199" t="str">
        <f t="shared" si="108"/>
        <v/>
      </c>
      <c r="H731" s="199" t="str">
        <f t="shared" si="112"/>
        <v/>
      </c>
      <c r="I731" s="199" t="str">
        <f t="shared" si="112"/>
        <v/>
      </c>
      <c r="J731" s="199" t="str">
        <f t="shared" si="104"/>
        <v/>
      </c>
      <c r="K731" s="173">
        <v>0</v>
      </c>
      <c r="L731" s="173">
        <v>0</v>
      </c>
      <c r="M731" s="199" t="str">
        <f t="shared" si="109"/>
        <v/>
      </c>
      <c r="N731" s="173">
        <v>16</v>
      </c>
      <c r="O731" s="173">
        <v>0</v>
      </c>
      <c r="P731" s="199">
        <f t="shared" si="110"/>
        <v>0</v>
      </c>
      <c r="Q731" s="199">
        <f t="shared" si="113"/>
        <v>-1</v>
      </c>
      <c r="R731" s="199" t="str">
        <f t="shared" si="113"/>
        <v/>
      </c>
      <c r="S731" s="199" t="str">
        <f t="shared" si="111"/>
        <v/>
      </c>
    </row>
    <row r="732" spans="1:19" ht="16.5" thickTop="1" thickBot="1" x14ac:dyDescent="0.3">
      <c r="A732" s="200" t="s">
        <v>344</v>
      </c>
      <c r="B732" s="280">
        <v>0</v>
      </c>
      <c r="C732" s="201">
        <v>0</v>
      </c>
      <c r="D732" s="202" t="str">
        <f t="shared" si="107"/>
        <v/>
      </c>
      <c r="E732" s="203">
        <v>0</v>
      </c>
      <c r="F732" s="201">
        <v>0</v>
      </c>
      <c r="G732" s="202" t="str">
        <f t="shared" si="108"/>
        <v/>
      </c>
      <c r="H732" s="202" t="str">
        <f t="shared" si="112"/>
        <v/>
      </c>
      <c r="I732" s="202" t="str">
        <f t="shared" si="112"/>
        <v/>
      </c>
      <c r="J732" s="204" t="str">
        <f t="shared" si="104"/>
        <v/>
      </c>
      <c r="K732" s="205">
        <v>38</v>
      </c>
      <c r="L732" s="201">
        <v>8</v>
      </c>
      <c r="M732" s="202">
        <f t="shared" si="109"/>
        <v>0.21052631578947367</v>
      </c>
      <c r="N732" s="203">
        <v>0</v>
      </c>
      <c r="O732" s="201">
        <v>0</v>
      </c>
      <c r="P732" s="202" t="str">
        <f t="shared" si="110"/>
        <v/>
      </c>
      <c r="Q732" s="202" t="str">
        <f t="shared" si="113"/>
        <v/>
      </c>
      <c r="R732" s="202" t="str">
        <f t="shared" si="113"/>
        <v/>
      </c>
      <c r="S732" s="204" t="str">
        <f t="shared" si="111"/>
        <v/>
      </c>
    </row>
    <row r="733" spans="1:19" ht="15" thickTop="1" thickBot="1" x14ac:dyDescent="0.3">
      <c r="A733" s="206" t="s">
        <v>352</v>
      </c>
      <c r="B733" s="206">
        <v>0</v>
      </c>
      <c r="C733" s="173">
        <v>0</v>
      </c>
      <c r="D733" s="199" t="str">
        <f t="shared" si="107"/>
        <v/>
      </c>
      <c r="E733" s="173">
        <v>0</v>
      </c>
      <c r="F733" s="173">
        <v>0</v>
      </c>
      <c r="G733" s="199" t="str">
        <f t="shared" si="108"/>
        <v/>
      </c>
      <c r="H733" s="199" t="str">
        <f t="shared" si="112"/>
        <v/>
      </c>
      <c r="I733" s="199" t="str">
        <f t="shared" si="112"/>
        <v/>
      </c>
      <c r="J733" s="199" t="str">
        <f t="shared" si="104"/>
        <v/>
      </c>
      <c r="K733" s="173">
        <v>38</v>
      </c>
      <c r="L733" s="173">
        <v>8</v>
      </c>
      <c r="M733" s="199">
        <f t="shared" si="109"/>
        <v>0.21052631578947367</v>
      </c>
      <c r="N733" s="173">
        <v>0</v>
      </c>
      <c r="O733" s="173">
        <v>0</v>
      </c>
      <c r="P733" s="199" t="str">
        <f t="shared" si="110"/>
        <v/>
      </c>
      <c r="Q733" s="199" t="str">
        <f t="shared" si="113"/>
        <v/>
      </c>
      <c r="R733" s="199" t="str">
        <f t="shared" si="113"/>
        <v/>
      </c>
      <c r="S733" s="199" t="str">
        <f t="shared" si="111"/>
        <v/>
      </c>
    </row>
    <row r="734" spans="1:19" ht="16.5" thickTop="1" thickBot="1" x14ac:dyDescent="0.3">
      <c r="A734" s="200" t="s">
        <v>608</v>
      </c>
      <c r="B734" s="280">
        <v>0</v>
      </c>
      <c r="C734" s="201">
        <v>0</v>
      </c>
      <c r="D734" s="202" t="str">
        <f t="shared" si="107"/>
        <v/>
      </c>
      <c r="E734" s="203">
        <v>0</v>
      </c>
      <c r="F734" s="201">
        <v>0</v>
      </c>
      <c r="G734" s="202" t="str">
        <f t="shared" si="108"/>
        <v/>
      </c>
      <c r="H734" s="202" t="str">
        <f t="shared" si="112"/>
        <v/>
      </c>
      <c r="I734" s="202" t="str">
        <f t="shared" si="112"/>
        <v/>
      </c>
      <c r="J734" s="204" t="str">
        <f t="shared" si="104"/>
        <v/>
      </c>
      <c r="K734" s="205">
        <v>0</v>
      </c>
      <c r="L734" s="201">
        <v>0</v>
      </c>
      <c r="M734" s="202" t="str">
        <f t="shared" si="109"/>
        <v/>
      </c>
      <c r="N734" s="203">
        <v>19</v>
      </c>
      <c r="O734" s="201">
        <v>11</v>
      </c>
      <c r="P734" s="202">
        <f t="shared" si="110"/>
        <v>0.57894736842105265</v>
      </c>
      <c r="Q734" s="202">
        <f t="shared" si="113"/>
        <v>-1</v>
      </c>
      <c r="R734" s="202">
        <f t="shared" si="113"/>
        <v>-1</v>
      </c>
      <c r="S734" s="204" t="str">
        <f t="shared" si="111"/>
        <v/>
      </c>
    </row>
    <row r="735" spans="1:19" ht="15" thickTop="1" thickBot="1" x14ac:dyDescent="0.3">
      <c r="A735" s="206" t="s">
        <v>353</v>
      </c>
      <c r="B735" s="206">
        <v>0</v>
      </c>
      <c r="C735" s="173">
        <v>0</v>
      </c>
      <c r="D735" s="199" t="str">
        <f t="shared" si="107"/>
        <v/>
      </c>
      <c r="E735" s="173">
        <v>0</v>
      </c>
      <c r="F735" s="173">
        <v>0</v>
      </c>
      <c r="G735" s="199" t="str">
        <f t="shared" si="108"/>
        <v/>
      </c>
      <c r="H735" s="199" t="str">
        <f t="shared" si="112"/>
        <v/>
      </c>
      <c r="I735" s="199" t="str">
        <f t="shared" si="112"/>
        <v/>
      </c>
      <c r="J735" s="199" t="str">
        <f t="shared" si="104"/>
        <v/>
      </c>
      <c r="K735" s="173">
        <v>0</v>
      </c>
      <c r="L735" s="173">
        <v>0</v>
      </c>
      <c r="M735" s="199" t="str">
        <f t="shared" si="109"/>
        <v/>
      </c>
      <c r="N735" s="173">
        <v>19</v>
      </c>
      <c r="O735" s="173">
        <v>11</v>
      </c>
      <c r="P735" s="199">
        <f t="shared" si="110"/>
        <v>0.57894736842105265</v>
      </c>
      <c r="Q735" s="199">
        <f t="shared" si="113"/>
        <v>-1</v>
      </c>
      <c r="R735" s="199">
        <f t="shared" si="113"/>
        <v>-1</v>
      </c>
      <c r="S735" s="199" t="str">
        <f t="shared" si="111"/>
        <v/>
      </c>
    </row>
    <row r="736" spans="1:19" ht="16.5" thickTop="1" thickBot="1" x14ac:dyDescent="0.3">
      <c r="A736" s="200" t="s">
        <v>532</v>
      </c>
      <c r="B736" s="280">
        <v>0</v>
      </c>
      <c r="C736" s="201">
        <v>0</v>
      </c>
      <c r="D736" s="202" t="str">
        <f t="shared" si="107"/>
        <v/>
      </c>
      <c r="E736" s="203">
        <v>0</v>
      </c>
      <c r="F736" s="201">
        <v>0</v>
      </c>
      <c r="G736" s="202" t="str">
        <f t="shared" si="108"/>
        <v/>
      </c>
      <c r="H736" s="202" t="str">
        <f t="shared" si="112"/>
        <v/>
      </c>
      <c r="I736" s="202" t="str">
        <f t="shared" si="112"/>
        <v/>
      </c>
      <c r="J736" s="204" t="str">
        <f t="shared" si="104"/>
        <v/>
      </c>
      <c r="K736" s="205">
        <v>0</v>
      </c>
      <c r="L736" s="201">
        <v>0</v>
      </c>
      <c r="M736" s="202" t="str">
        <f t="shared" si="109"/>
        <v/>
      </c>
      <c r="N736" s="203">
        <v>19</v>
      </c>
      <c r="O736" s="201">
        <v>0</v>
      </c>
      <c r="P736" s="202">
        <f t="shared" si="110"/>
        <v>0</v>
      </c>
      <c r="Q736" s="202">
        <f t="shared" si="113"/>
        <v>-1</v>
      </c>
      <c r="R736" s="202" t="str">
        <f t="shared" si="113"/>
        <v/>
      </c>
      <c r="S736" s="204" t="str">
        <f t="shared" si="111"/>
        <v/>
      </c>
    </row>
    <row r="737" spans="1:19" ht="15" thickTop="1" thickBot="1" x14ac:dyDescent="0.3">
      <c r="A737" s="206" t="s">
        <v>352</v>
      </c>
      <c r="B737" s="206">
        <v>0</v>
      </c>
      <c r="C737" s="173">
        <v>0</v>
      </c>
      <c r="D737" s="199" t="str">
        <f t="shared" si="107"/>
        <v/>
      </c>
      <c r="E737" s="173">
        <v>0</v>
      </c>
      <c r="F737" s="173">
        <v>0</v>
      </c>
      <c r="G737" s="199" t="str">
        <f t="shared" si="108"/>
        <v/>
      </c>
      <c r="H737" s="199" t="str">
        <f t="shared" si="112"/>
        <v/>
      </c>
      <c r="I737" s="199" t="str">
        <f t="shared" si="112"/>
        <v/>
      </c>
      <c r="J737" s="199" t="str">
        <f t="shared" si="104"/>
        <v/>
      </c>
      <c r="K737" s="173">
        <v>0</v>
      </c>
      <c r="L737" s="173">
        <v>0</v>
      </c>
      <c r="M737" s="199" t="str">
        <f t="shared" si="109"/>
        <v/>
      </c>
      <c r="N737" s="173">
        <v>19</v>
      </c>
      <c r="O737" s="173">
        <v>0</v>
      </c>
      <c r="P737" s="199">
        <f t="shared" si="110"/>
        <v>0</v>
      </c>
      <c r="Q737" s="199">
        <f t="shared" si="113"/>
        <v>-1</v>
      </c>
      <c r="R737" s="199" t="str">
        <f t="shared" si="113"/>
        <v/>
      </c>
      <c r="S737" s="199" t="str">
        <f t="shared" si="111"/>
        <v/>
      </c>
    </row>
    <row r="738" spans="1:19" ht="16.5" thickTop="1" thickBot="1" x14ac:dyDescent="0.3">
      <c r="A738" s="200" t="s">
        <v>534</v>
      </c>
      <c r="B738" s="280">
        <v>0</v>
      </c>
      <c r="C738" s="201">
        <v>0</v>
      </c>
      <c r="D738" s="202" t="str">
        <f t="shared" si="107"/>
        <v/>
      </c>
      <c r="E738" s="203">
        <v>0</v>
      </c>
      <c r="F738" s="201">
        <v>0</v>
      </c>
      <c r="G738" s="202" t="str">
        <f t="shared" si="108"/>
        <v/>
      </c>
      <c r="H738" s="202" t="str">
        <f t="shared" si="112"/>
        <v/>
      </c>
      <c r="I738" s="202" t="str">
        <f t="shared" si="112"/>
        <v/>
      </c>
      <c r="J738" s="204" t="str">
        <f t="shared" si="104"/>
        <v/>
      </c>
      <c r="K738" s="205">
        <v>0</v>
      </c>
      <c r="L738" s="201">
        <v>0</v>
      </c>
      <c r="M738" s="202" t="str">
        <f t="shared" si="109"/>
        <v/>
      </c>
      <c r="N738" s="203">
        <v>57</v>
      </c>
      <c r="O738" s="201">
        <v>37</v>
      </c>
      <c r="P738" s="202">
        <f t="shared" si="110"/>
        <v>0.64912280701754388</v>
      </c>
      <c r="Q738" s="202">
        <f t="shared" si="113"/>
        <v>-1</v>
      </c>
      <c r="R738" s="202">
        <f t="shared" si="113"/>
        <v>-1</v>
      </c>
      <c r="S738" s="204" t="str">
        <f t="shared" si="111"/>
        <v/>
      </c>
    </row>
    <row r="739" spans="1:19" ht="14.25" thickTop="1" x14ac:dyDescent="0.25">
      <c r="A739" s="206" t="s">
        <v>352</v>
      </c>
      <c r="B739" s="206">
        <v>0</v>
      </c>
      <c r="C739" s="173">
        <v>0</v>
      </c>
      <c r="D739" s="199" t="str">
        <f t="shared" si="107"/>
        <v/>
      </c>
      <c r="E739" s="173">
        <v>0</v>
      </c>
      <c r="F739" s="173">
        <v>0</v>
      </c>
      <c r="G739" s="199" t="str">
        <f t="shared" si="108"/>
        <v/>
      </c>
      <c r="H739" s="199" t="str">
        <f t="shared" si="112"/>
        <v/>
      </c>
      <c r="I739" s="199" t="str">
        <f t="shared" si="112"/>
        <v/>
      </c>
      <c r="J739" s="199" t="str">
        <f t="shared" si="104"/>
        <v/>
      </c>
      <c r="K739" s="173">
        <v>0</v>
      </c>
      <c r="L739" s="173">
        <v>0</v>
      </c>
      <c r="M739" s="199" t="str">
        <f t="shared" si="109"/>
        <v/>
      </c>
      <c r="N739" s="173">
        <v>19</v>
      </c>
      <c r="O739" s="173">
        <v>0</v>
      </c>
      <c r="P739" s="199">
        <f t="shared" si="110"/>
        <v>0</v>
      </c>
      <c r="Q739" s="199">
        <f t="shared" si="113"/>
        <v>-1</v>
      </c>
      <c r="R739" s="199" t="str">
        <f t="shared" si="113"/>
        <v/>
      </c>
      <c r="S739" s="199" t="str">
        <f t="shared" si="111"/>
        <v/>
      </c>
    </row>
    <row r="740" spans="1:19" ht="14.25" thickBot="1" x14ac:dyDescent="0.3">
      <c r="A740" s="206" t="s">
        <v>353</v>
      </c>
      <c r="B740" s="206">
        <v>0</v>
      </c>
      <c r="C740" s="173">
        <v>0</v>
      </c>
      <c r="D740" s="199" t="str">
        <f t="shared" si="107"/>
        <v/>
      </c>
      <c r="E740" s="173">
        <v>0</v>
      </c>
      <c r="F740" s="173">
        <v>0</v>
      </c>
      <c r="G740" s="199" t="str">
        <f t="shared" si="108"/>
        <v/>
      </c>
      <c r="H740" s="199" t="str">
        <f t="shared" si="112"/>
        <v/>
      </c>
      <c r="I740" s="199" t="str">
        <f t="shared" si="112"/>
        <v/>
      </c>
      <c r="J740" s="199" t="str">
        <f t="shared" si="104"/>
        <v/>
      </c>
      <c r="K740" s="173">
        <v>0</v>
      </c>
      <c r="L740" s="173">
        <v>0</v>
      </c>
      <c r="M740" s="199" t="str">
        <f t="shared" si="109"/>
        <v/>
      </c>
      <c r="N740" s="173">
        <v>38</v>
      </c>
      <c r="O740" s="173">
        <v>37</v>
      </c>
      <c r="P740" s="199">
        <f t="shared" si="110"/>
        <v>0.97368421052631582</v>
      </c>
      <c r="Q740" s="199">
        <f t="shared" si="113"/>
        <v>-1</v>
      </c>
      <c r="R740" s="199">
        <f t="shared" si="113"/>
        <v>-1</v>
      </c>
      <c r="S740" s="199" t="str">
        <f t="shared" si="111"/>
        <v/>
      </c>
    </row>
    <row r="741" spans="1:19" ht="16.5" thickTop="1" thickBot="1" x14ac:dyDescent="0.3">
      <c r="A741" s="200" t="s">
        <v>345</v>
      </c>
      <c r="B741" s="280">
        <v>0</v>
      </c>
      <c r="C741" s="201">
        <v>0</v>
      </c>
      <c r="D741" s="202" t="str">
        <f t="shared" si="107"/>
        <v/>
      </c>
      <c r="E741" s="203">
        <v>19</v>
      </c>
      <c r="F741" s="201">
        <v>4</v>
      </c>
      <c r="G741" s="202">
        <f t="shared" si="108"/>
        <v>0.21052631578947367</v>
      </c>
      <c r="H741" s="202">
        <f t="shared" si="112"/>
        <v>-1</v>
      </c>
      <c r="I741" s="202">
        <f t="shared" si="112"/>
        <v>-1</v>
      </c>
      <c r="J741" s="204" t="str">
        <f t="shared" si="104"/>
        <v/>
      </c>
      <c r="K741" s="205">
        <v>19</v>
      </c>
      <c r="L741" s="201">
        <v>0</v>
      </c>
      <c r="M741" s="202">
        <f t="shared" si="109"/>
        <v>0</v>
      </c>
      <c r="N741" s="203">
        <v>95</v>
      </c>
      <c r="O741" s="201">
        <v>32</v>
      </c>
      <c r="P741" s="202">
        <f t="shared" si="110"/>
        <v>0.33684210526315789</v>
      </c>
      <c r="Q741" s="202">
        <f t="shared" si="113"/>
        <v>-0.8</v>
      </c>
      <c r="R741" s="202">
        <f t="shared" si="113"/>
        <v>-1</v>
      </c>
      <c r="S741" s="204">
        <f t="shared" si="111"/>
        <v>-0.33684210526315789</v>
      </c>
    </row>
    <row r="742" spans="1:19" ht="14.25" thickTop="1" x14ac:dyDescent="0.25">
      <c r="A742" s="206" t="s">
        <v>352</v>
      </c>
      <c r="B742" s="206">
        <v>0</v>
      </c>
      <c r="C742" s="173">
        <v>0</v>
      </c>
      <c r="D742" s="199" t="str">
        <f t="shared" si="107"/>
        <v/>
      </c>
      <c r="E742" s="173">
        <v>0</v>
      </c>
      <c r="F742" s="173">
        <v>0</v>
      </c>
      <c r="G742" s="199" t="str">
        <f t="shared" si="108"/>
        <v/>
      </c>
      <c r="H742" s="199" t="str">
        <f t="shared" si="112"/>
        <v/>
      </c>
      <c r="I742" s="199" t="str">
        <f t="shared" si="112"/>
        <v/>
      </c>
      <c r="J742" s="199" t="str">
        <f t="shared" si="104"/>
        <v/>
      </c>
      <c r="K742" s="173">
        <v>19</v>
      </c>
      <c r="L742" s="173">
        <v>0</v>
      </c>
      <c r="M742" s="199">
        <f t="shared" si="109"/>
        <v>0</v>
      </c>
      <c r="N742" s="173">
        <v>0</v>
      </c>
      <c r="O742" s="173">
        <v>0</v>
      </c>
      <c r="P742" s="199" t="str">
        <f t="shared" si="110"/>
        <v/>
      </c>
      <c r="Q742" s="199" t="str">
        <f t="shared" si="113"/>
        <v/>
      </c>
      <c r="R742" s="199" t="str">
        <f t="shared" si="113"/>
        <v/>
      </c>
      <c r="S742" s="199" t="str">
        <f t="shared" si="111"/>
        <v/>
      </c>
    </row>
    <row r="743" spans="1:19" ht="14.25" thickBot="1" x14ac:dyDescent="0.3">
      <c r="A743" s="206" t="s">
        <v>353</v>
      </c>
      <c r="B743" s="206">
        <v>0</v>
      </c>
      <c r="C743" s="173">
        <v>0</v>
      </c>
      <c r="D743" s="199" t="str">
        <f t="shared" si="107"/>
        <v/>
      </c>
      <c r="E743" s="173">
        <v>19</v>
      </c>
      <c r="F743" s="173">
        <v>4</v>
      </c>
      <c r="G743" s="199">
        <f t="shared" si="108"/>
        <v>0.21052631578947367</v>
      </c>
      <c r="H743" s="199">
        <f t="shared" si="112"/>
        <v>-1</v>
      </c>
      <c r="I743" s="199">
        <f t="shared" si="112"/>
        <v>-1</v>
      </c>
      <c r="J743" s="199" t="str">
        <f t="shared" si="104"/>
        <v/>
      </c>
      <c r="K743" s="173">
        <v>0</v>
      </c>
      <c r="L743" s="173">
        <v>0</v>
      </c>
      <c r="M743" s="199" t="str">
        <f t="shared" si="109"/>
        <v/>
      </c>
      <c r="N743" s="173">
        <v>95</v>
      </c>
      <c r="O743" s="173">
        <v>32</v>
      </c>
      <c r="P743" s="199">
        <f t="shared" si="110"/>
        <v>0.33684210526315789</v>
      </c>
      <c r="Q743" s="199">
        <f t="shared" si="113"/>
        <v>-1</v>
      </c>
      <c r="R743" s="199">
        <f t="shared" si="113"/>
        <v>-1</v>
      </c>
      <c r="S743" s="199" t="str">
        <f t="shared" si="111"/>
        <v/>
      </c>
    </row>
    <row r="744" spans="1:19" ht="16.5" thickTop="1" thickBot="1" x14ac:dyDescent="0.3">
      <c r="A744" s="200" t="s">
        <v>535</v>
      </c>
      <c r="B744" s="280">
        <v>0</v>
      </c>
      <c r="C744" s="201">
        <v>0</v>
      </c>
      <c r="D744" s="202" t="str">
        <f t="shared" si="107"/>
        <v/>
      </c>
      <c r="E744" s="203">
        <v>0</v>
      </c>
      <c r="F744" s="201">
        <v>0</v>
      </c>
      <c r="G744" s="202" t="str">
        <f t="shared" si="108"/>
        <v/>
      </c>
      <c r="H744" s="202" t="str">
        <f t="shared" si="112"/>
        <v/>
      </c>
      <c r="I744" s="202" t="str">
        <f t="shared" si="112"/>
        <v/>
      </c>
      <c r="J744" s="204" t="str">
        <f t="shared" si="104"/>
        <v/>
      </c>
      <c r="K744" s="205">
        <v>0</v>
      </c>
      <c r="L744" s="201">
        <v>0</v>
      </c>
      <c r="M744" s="202" t="str">
        <f t="shared" si="109"/>
        <v/>
      </c>
      <c r="N744" s="203">
        <v>1302</v>
      </c>
      <c r="O744" s="201">
        <v>772</v>
      </c>
      <c r="P744" s="202">
        <f t="shared" si="110"/>
        <v>0.5929339477726574</v>
      </c>
      <c r="Q744" s="202">
        <f t="shared" si="113"/>
        <v>-1</v>
      </c>
      <c r="R744" s="202">
        <f t="shared" si="113"/>
        <v>-1</v>
      </c>
      <c r="S744" s="204" t="str">
        <f t="shared" si="111"/>
        <v/>
      </c>
    </row>
    <row r="745" spans="1:19" ht="15" thickTop="1" thickBot="1" x14ac:dyDescent="0.3">
      <c r="A745" s="206" t="s">
        <v>351</v>
      </c>
      <c r="B745" s="206">
        <v>0</v>
      </c>
      <c r="C745" s="173">
        <v>0</v>
      </c>
      <c r="D745" s="199" t="str">
        <f t="shared" si="107"/>
        <v/>
      </c>
      <c r="E745" s="173">
        <v>0</v>
      </c>
      <c r="F745" s="173">
        <v>0</v>
      </c>
      <c r="G745" s="199" t="str">
        <f t="shared" si="108"/>
        <v/>
      </c>
      <c r="H745" s="199" t="str">
        <f t="shared" si="112"/>
        <v/>
      </c>
      <c r="I745" s="199" t="str">
        <f t="shared" si="112"/>
        <v/>
      </c>
      <c r="J745" s="199" t="str">
        <f t="shared" si="104"/>
        <v/>
      </c>
      <c r="K745" s="173">
        <v>0</v>
      </c>
      <c r="L745" s="173">
        <v>0</v>
      </c>
      <c r="M745" s="199" t="str">
        <f t="shared" si="109"/>
        <v/>
      </c>
      <c r="N745" s="173">
        <v>1302</v>
      </c>
      <c r="O745" s="173">
        <v>772</v>
      </c>
      <c r="P745" s="199">
        <f t="shared" si="110"/>
        <v>0.5929339477726574</v>
      </c>
      <c r="Q745" s="199">
        <f t="shared" si="113"/>
        <v>-1</v>
      </c>
      <c r="R745" s="199">
        <f t="shared" si="113"/>
        <v>-1</v>
      </c>
      <c r="S745" s="199" t="str">
        <f t="shared" si="111"/>
        <v/>
      </c>
    </row>
    <row r="746" spans="1:19" ht="16.5" thickTop="1" thickBot="1" x14ac:dyDescent="0.3">
      <c r="A746" s="200" t="s">
        <v>471</v>
      </c>
      <c r="B746" s="280">
        <v>0</v>
      </c>
      <c r="C746" s="201">
        <v>0</v>
      </c>
      <c r="D746" s="202" t="str">
        <f t="shared" si="107"/>
        <v/>
      </c>
      <c r="E746" s="203">
        <v>19</v>
      </c>
      <c r="F746" s="201">
        <v>5</v>
      </c>
      <c r="G746" s="202">
        <f t="shared" si="108"/>
        <v>0.26315789473684209</v>
      </c>
      <c r="H746" s="202">
        <f t="shared" si="112"/>
        <v>-1</v>
      </c>
      <c r="I746" s="202">
        <f t="shared" si="112"/>
        <v>-1</v>
      </c>
      <c r="J746" s="204" t="str">
        <f t="shared" si="104"/>
        <v/>
      </c>
      <c r="K746" s="205">
        <v>19</v>
      </c>
      <c r="L746" s="201">
        <v>6</v>
      </c>
      <c r="M746" s="202">
        <f t="shared" si="109"/>
        <v>0.31578947368421051</v>
      </c>
      <c r="N746" s="203">
        <v>38</v>
      </c>
      <c r="O746" s="201">
        <v>22</v>
      </c>
      <c r="P746" s="202">
        <f t="shared" si="110"/>
        <v>0.57894736842105265</v>
      </c>
      <c r="Q746" s="202">
        <f t="shared" si="113"/>
        <v>-0.5</v>
      </c>
      <c r="R746" s="202">
        <f t="shared" si="113"/>
        <v>-0.72727272727272729</v>
      </c>
      <c r="S746" s="204">
        <f t="shared" si="111"/>
        <v>-0.26315789473684215</v>
      </c>
    </row>
    <row r="747" spans="1:19" ht="14.25" thickTop="1" x14ac:dyDescent="0.25">
      <c r="A747" s="206" t="s">
        <v>352</v>
      </c>
      <c r="B747" s="206">
        <v>0</v>
      </c>
      <c r="C747" s="173">
        <v>0</v>
      </c>
      <c r="D747" s="199" t="str">
        <f t="shared" si="107"/>
        <v/>
      </c>
      <c r="E747" s="173">
        <v>19</v>
      </c>
      <c r="F747" s="173">
        <v>5</v>
      </c>
      <c r="G747" s="199">
        <f t="shared" si="108"/>
        <v>0.26315789473684209</v>
      </c>
      <c r="H747" s="199">
        <f t="shared" ref="H747:I766" si="114">IFERROR(B747/E747-1,"")</f>
        <v>-1</v>
      </c>
      <c r="I747" s="199">
        <f t="shared" si="114"/>
        <v>-1</v>
      </c>
      <c r="J747" s="199" t="str">
        <f t="shared" si="104"/>
        <v/>
      </c>
      <c r="K747" s="173">
        <v>0</v>
      </c>
      <c r="L747" s="173">
        <v>0</v>
      </c>
      <c r="M747" s="199" t="str">
        <f t="shared" si="109"/>
        <v/>
      </c>
      <c r="N747" s="173">
        <v>19</v>
      </c>
      <c r="O747" s="173">
        <v>5</v>
      </c>
      <c r="P747" s="199">
        <f t="shared" si="110"/>
        <v>0.26315789473684209</v>
      </c>
      <c r="Q747" s="199">
        <f t="shared" ref="Q747:R766" si="115">IFERROR(K747/N747-1,"")</f>
        <v>-1</v>
      </c>
      <c r="R747" s="199">
        <f t="shared" si="115"/>
        <v>-1</v>
      </c>
      <c r="S747" s="199" t="str">
        <f t="shared" si="111"/>
        <v/>
      </c>
    </row>
    <row r="748" spans="1:19" ht="14.25" thickBot="1" x14ac:dyDescent="0.3">
      <c r="A748" s="206" t="s">
        <v>353</v>
      </c>
      <c r="B748" s="206">
        <v>0</v>
      </c>
      <c r="C748" s="173">
        <v>0</v>
      </c>
      <c r="D748" s="199" t="str">
        <f t="shared" si="107"/>
        <v/>
      </c>
      <c r="E748" s="173">
        <v>0</v>
      </c>
      <c r="F748" s="173">
        <v>0</v>
      </c>
      <c r="G748" s="199" t="str">
        <f t="shared" si="108"/>
        <v/>
      </c>
      <c r="H748" s="199" t="str">
        <f t="shared" si="114"/>
        <v/>
      </c>
      <c r="I748" s="199" t="str">
        <f t="shared" si="114"/>
        <v/>
      </c>
      <c r="J748" s="199" t="str">
        <f t="shared" si="104"/>
        <v/>
      </c>
      <c r="K748" s="173">
        <v>19</v>
      </c>
      <c r="L748" s="173">
        <v>6</v>
      </c>
      <c r="M748" s="199">
        <f t="shared" si="109"/>
        <v>0.31578947368421051</v>
      </c>
      <c r="N748" s="173">
        <v>19</v>
      </c>
      <c r="O748" s="173">
        <v>17</v>
      </c>
      <c r="P748" s="199">
        <f t="shared" si="110"/>
        <v>0.89473684210526316</v>
      </c>
      <c r="Q748" s="199">
        <f t="shared" si="115"/>
        <v>0</v>
      </c>
      <c r="R748" s="199">
        <f t="shared" si="115"/>
        <v>-0.64705882352941169</v>
      </c>
      <c r="S748" s="199">
        <f t="shared" si="111"/>
        <v>-0.57894736842105265</v>
      </c>
    </row>
    <row r="749" spans="1:19" ht="16.5" thickTop="1" thickBot="1" x14ac:dyDescent="0.3">
      <c r="A749" s="200" t="s">
        <v>318</v>
      </c>
      <c r="B749" s="280">
        <v>0</v>
      </c>
      <c r="C749" s="201">
        <v>0</v>
      </c>
      <c r="D749" s="202" t="str">
        <f t="shared" si="107"/>
        <v/>
      </c>
      <c r="E749" s="203">
        <v>0</v>
      </c>
      <c r="F749" s="201">
        <v>0</v>
      </c>
      <c r="G749" s="202" t="str">
        <f t="shared" si="108"/>
        <v/>
      </c>
      <c r="H749" s="202" t="str">
        <f t="shared" si="114"/>
        <v/>
      </c>
      <c r="I749" s="202" t="str">
        <f t="shared" si="114"/>
        <v/>
      </c>
      <c r="J749" s="204" t="str">
        <f t="shared" si="104"/>
        <v/>
      </c>
      <c r="K749" s="205">
        <v>810</v>
      </c>
      <c r="L749" s="201">
        <v>672</v>
      </c>
      <c r="M749" s="202">
        <f t="shared" si="109"/>
        <v>0.82962962962962961</v>
      </c>
      <c r="N749" s="203">
        <v>498</v>
      </c>
      <c r="O749" s="201">
        <v>113</v>
      </c>
      <c r="P749" s="202">
        <f t="shared" si="110"/>
        <v>0.22690763052208834</v>
      </c>
      <c r="Q749" s="202">
        <f t="shared" si="115"/>
        <v>0.62650602409638556</v>
      </c>
      <c r="R749" s="202">
        <f t="shared" si="115"/>
        <v>4.946902654867257</v>
      </c>
      <c r="S749" s="204">
        <f t="shared" si="111"/>
        <v>0.60272199910754121</v>
      </c>
    </row>
    <row r="750" spans="1:19" ht="14.25" thickTop="1" x14ac:dyDescent="0.25">
      <c r="A750" s="206" t="s">
        <v>84</v>
      </c>
      <c r="B750" s="206">
        <v>0</v>
      </c>
      <c r="C750" s="173">
        <v>0</v>
      </c>
      <c r="D750" s="199" t="str">
        <f t="shared" si="107"/>
        <v/>
      </c>
      <c r="E750" s="173">
        <v>0</v>
      </c>
      <c r="F750" s="173">
        <v>0</v>
      </c>
      <c r="G750" s="199" t="str">
        <f t="shared" si="108"/>
        <v/>
      </c>
      <c r="H750" s="199" t="str">
        <f t="shared" si="114"/>
        <v/>
      </c>
      <c r="I750" s="199" t="str">
        <f t="shared" si="114"/>
        <v/>
      </c>
      <c r="J750" s="199" t="str">
        <f t="shared" si="104"/>
        <v/>
      </c>
      <c r="K750" s="173">
        <v>0</v>
      </c>
      <c r="L750" s="173">
        <v>0</v>
      </c>
      <c r="M750" s="199" t="str">
        <f t="shared" si="109"/>
        <v/>
      </c>
      <c r="N750" s="173">
        <v>150</v>
      </c>
      <c r="O750" s="173">
        <v>0</v>
      </c>
      <c r="P750" s="199">
        <f t="shared" si="110"/>
        <v>0</v>
      </c>
      <c r="Q750" s="199">
        <f t="shared" si="115"/>
        <v>-1</v>
      </c>
      <c r="R750" s="199" t="str">
        <f t="shared" si="115"/>
        <v/>
      </c>
      <c r="S750" s="199" t="str">
        <f t="shared" si="111"/>
        <v/>
      </c>
    </row>
    <row r="751" spans="1:19" ht="14.25" thickBot="1" x14ac:dyDescent="0.3">
      <c r="A751" s="206" t="s">
        <v>103</v>
      </c>
      <c r="B751" s="206">
        <v>0</v>
      </c>
      <c r="C751" s="173">
        <v>0</v>
      </c>
      <c r="D751" s="199" t="str">
        <f t="shared" si="107"/>
        <v/>
      </c>
      <c r="E751" s="173">
        <v>0</v>
      </c>
      <c r="F751" s="173">
        <v>0</v>
      </c>
      <c r="G751" s="199" t="str">
        <f t="shared" si="108"/>
        <v/>
      </c>
      <c r="H751" s="199" t="str">
        <f t="shared" si="114"/>
        <v/>
      </c>
      <c r="I751" s="199" t="str">
        <f t="shared" si="114"/>
        <v/>
      </c>
      <c r="J751" s="199" t="str">
        <f t="shared" si="104"/>
        <v/>
      </c>
      <c r="K751" s="173">
        <v>810</v>
      </c>
      <c r="L751" s="173">
        <v>672</v>
      </c>
      <c r="M751" s="199">
        <f t="shared" si="109"/>
        <v>0.82962962962962961</v>
      </c>
      <c r="N751" s="173">
        <v>348</v>
      </c>
      <c r="O751" s="173">
        <v>113</v>
      </c>
      <c r="P751" s="199">
        <f t="shared" si="110"/>
        <v>0.32471264367816094</v>
      </c>
      <c r="Q751" s="199">
        <f t="shared" si="115"/>
        <v>1.3275862068965516</v>
      </c>
      <c r="R751" s="199">
        <f t="shared" si="115"/>
        <v>4.946902654867257</v>
      </c>
      <c r="S751" s="199">
        <f t="shared" si="111"/>
        <v>0.50491698595146861</v>
      </c>
    </row>
    <row r="752" spans="1:19" ht="16.5" thickTop="1" thickBot="1" x14ac:dyDescent="0.3">
      <c r="A752" s="200" t="s">
        <v>602</v>
      </c>
      <c r="B752" s="280">
        <v>0</v>
      </c>
      <c r="C752" s="201">
        <v>0</v>
      </c>
      <c r="D752" s="202" t="str">
        <f t="shared" si="107"/>
        <v/>
      </c>
      <c r="E752" s="203">
        <v>0</v>
      </c>
      <c r="F752" s="201">
        <v>0</v>
      </c>
      <c r="G752" s="202" t="str">
        <f t="shared" si="108"/>
        <v/>
      </c>
      <c r="H752" s="202" t="str">
        <f t="shared" si="114"/>
        <v/>
      </c>
      <c r="I752" s="202" t="str">
        <f t="shared" si="114"/>
        <v/>
      </c>
      <c r="J752" s="204" t="str">
        <f t="shared" si="104"/>
        <v/>
      </c>
      <c r="K752" s="205">
        <v>19</v>
      </c>
      <c r="L752" s="201">
        <v>0</v>
      </c>
      <c r="M752" s="202">
        <f t="shared" si="109"/>
        <v>0</v>
      </c>
      <c r="N752" s="203">
        <v>0</v>
      </c>
      <c r="O752" s="201">
        <v>0</v>
      </c>
      <c r="P752" s="202" t="str">
        <f t="shared" si="110"/>
        <v/>
      </c>
      <c r="Q752" s="202" t="str">
        <f t="shared" si="115"/>
        <v/>
      </c>
      <c r="R752" s="202" t="str">
        <f t="shared" si="115"/>
        <v/>
      </c>
      <c r="S752" s="204" t="str">
        <f t="shared" si="111"/>
        <v/>
      </c>
    </row>
    <row r="753" spans="1:19" ht="15" thickTop="1" thickBot="1" x14ac:dyDescent="0.3">
      <c r="A753" s="206" t="s">
        <v>352</v>
      </c>
      <c r="B753" s="206">
        <v>0</v>
      </c>
      <c r="C753" s="173">
        <v>0</v>
      </c>
      <c r="D753" s="199" t="str">
        <f t="shared" si="107"/>
        <v/>
      </c>
      <c r="E753" s="173">
        <v>0</v>
      </c>
      <c r="F753" s="173">
        <v>0</v>
      </c>
      <c r="G753" s="199" t="str">
        <f t="shared" si="108"/>
        <v/>
      </c>
      <c r="H753" s="199" t="str">
        <f t="shared" si="114"/>
        <v/>
      </c>
      <c r="I753" s="199" t="str">
        <f t="shared" si="114"/>
        <v/>
      </c>
      <c r="J753" s="199" t="str">
        <f t="shared" si="104"/>
        <v/>
      </c>
      <c r="K753" s="173">
        <v>19</v>
      </c>
      <c r="L753" s="173">
        <v>0</v>
      </c>
      <c r="M753" s="199">
        <f t="shared" si="109"/>
        <v>0</v>
      </c>
      <c r="N753" s="173">
        <v>0</v>
      </c>
      <c r="O753" s="173">
        <v>0</v>
      </c>
      <c r="P753" s="199" t="str">
        <f t="shared" si="110"/>
        <v/>
      </c>
      <c r="Q753" s="199" t="str">
        <f t="shared" si="115"/>
        <v/>
      </c>
      <c r="R753" s="199" t="str">
        <f t="shared" si="115"/>
        <v/>
      </c>
      <c r="S753" s="199" t="str">
        <f t="shared" si="111"/>
        <v/>
      </c>
    </row>
    <row r="754" spans="1:19" ht="16.5" thickTop="1" thickBot="1" x14ac:dyDescent="0.3">
      <c r="A754" s="200" t="s">
        <v>505</v>
      </c>
      <c r="B754" s="280">
        <v>0</v>
      </c>
      <c r="C754" s="201">
        <v>0</v>
      </c>
      <c r="D754" s="202" t="str">
        <f t="shared" si="107"/>
        <v/>
      </c>
      <c r="E754" s="203">
        <v>0</v>
      </c>
      <c r="F754" s="201">
        <v>0</v>
      </c>
      <c r="G754" s="202" t="str">
        <f t="shared" si="108"/>
        <v/>
      </c>
      <c r="H754" s="202" t="str">
        <f t="shared" si="114"/>
        <v/>
      </c>
      <c r="I754" s="202" t="str">
        <f t="shared" si="114"/>
        <v/>
      </c>
      <c r="J754" s="204" t="str">
        <f t="shared" si="104"/>
        <v/>
      </c>
      <c r="K754" s="205">
        <v>0</v>
      </c>
      <c r="L754" s="201">
        <v>0</v>
      </c>
      <c r="M754" s="202" t="str">
        <f t="shared" si="109"/>
        <v/>
      </c>
      <c r="N754" s="203">
        <v>19</v>
      </c>
      <c r="O754" s="201">
        <v>19</v>
      </c>
      <c r="P754" s="202">
        <f t="shared" si="110"/>
        <v>1</v>
      </c>
      <c r="Q754" s="202">
        <f t="shared" si="115"/>
        <v>-1</v>
      </c>
      <c r="R754" s="202">
        <f t="shared" si="115"/>
        <v>-1</v>
      </c>
      <c r="S754" s="204" t="str">
        <f t="shared" si="111"/>
        <v/>
      </c>
    </row>
    <row r="755" spans="1:19" ht="15" thickTop="1" thickBot="1" x14ac:dyDescent="0.3">
      <c r="A755" s="206" t="s">
        <v>352</v>
      </c>
      <c r="B755" s="206">
        <v>0</v>
      </c>
      <c r="C755" s="173">
        <v>0</v>
      </c>
      <c r="D755" s="199" t="str">
        <f t="shared" si="107"/>
        <v/>
      </c>
      <c r="E755" s="173">
        <v>0</v>
      </c>
      <c r="F755" s="173">
        <v>0</v>
      </c>
      <c r="G755" s="199" t="str">
        <f t="shared" si="108"/>
        <v/>
      </c>
      <c r="H755" s="199" t="str">
        <f t="shared" si="114"/>
        <v/>
      </c>
      <c r="I755" s="199" t="str">
        <f t="shared" si="114"/>
        <v/>
      </c>
      <c r="J755" s="199" t="str">
        <f t="shared" si="104"/>
        <v/>
      </c>
      <c r="K755" s="173">
        <v>0</v>
      </c>
      <c r="L755" s="173">
        <v>0</v>
      </c>
      <c r="M755" s="199" t="str">
        <f t="shared" si="109"/>
        <v/>
      </c>
      <c r="N755" s="173">
        <v>19</v>
      </c>
      <c r="O755" s="173">
        <v>19</v>
      </c>
      <c r="P755" s="199">
        <f t="shared" si="110"/>
        <v>1</v>
      </c>
      <c r="Q755" s="199">
        <f t="shared" si="115"/>
        <v>-1</v>
      </c>
      <c r="R755" s="199">
        <f t="shared" si="115"/>
        <v>-1</v>
      </c>
      <c r="S755" s="199" t="str">
        <f t="shared" si="111"/>
        <v/>
      </c>
    </row>
    <row r="756" spans="1:19" ht="16.5" thickTop="1" thickBot="1" x14ac:dyDescent="0.3">
      <c r="A756" s="200" t="s">
        <v>383</v>
      </c>
      <c r="B756" s="280">
        <v>0</v>
      </c>
      <c r="C756" s="201">
        <v>0</v>
      </c>
      <c r="D756" s="202" t="str">
        <f t="shared" si="107"/>
        <v/>
      </c>
      <c r="E756" s="203">
        <v>76</v>
      </c>
      <c r="F756" s="201">
        <v>52</v>
      </c>
      <c r="G756" s="202">
        <f t="shared" si="108"/>
        <v>0.68421052631578949</v>
      </c>
      <c r="H756" s="202">
        <f t="shared" si="114"/>
        <v>-1</v>
      </c>
      <c r="I756" s="202">
        <f t="shared" si="114"/>
        <v>-1</v>
      </c>
      <c r="J756" s="204" t="str">
        <f t="shared" si="104"/>
        <v/>
      </c>
      <c r="K756" s="205">
        <v>38</v>
      </c>
      <c r="L756" s="201">
        <v>35</v>
      </c>
      <c r="M756" s="202">
        <f t="shared" si="109"/>
        <v>0.92105263157894735</v>
      </c>
      <c r="N756" s="203">
        <v>544</v>
      </c>
      <c r="O756" s="201">
        <v>400</v>
      </c>
      <c r="P756" s="202">
        <f t="shared" si="110"/>
        <v>0.73529411764705888</v>
      </c>
      <c r="Q756" s="202">
        <f t="shared" si="115"/>
        <v>-0.93014705882352944</v>
      </c>
      <c r="R756" s="202">
        <f t="shared" si="115"/>
        <v>-0.91249999999999998</v>
      </c>
      <c r="S756" s="204">
        <f t="shared" si="111"/>
        <v>0.18575851393188847</v>
      </c>
    </row>
    <row r="757" spans="1:19" ht="15" thickTop="1" thickBot="1" x14ac:dyDescent="0.3">
      <c r="A757" s="206" t="s">
        <v>351</v>
      </c>
      <c r="B757" s="206">
        <v>0</v>
      </c>
      <c r="C757" s="173">
        <v>0</v>
      </c>
      <c r="D757" s="199" t="str">
        <f t="shared" si="107"/>
        <v/>
      </c>
      <c r="E757" s="173">
        <v>76</v>
      </c>
      <c r="F757" s="173">
        <v>52</v>
      </c>
      <c r="G757" s="199">
        <f t="shared" si="108"/>
        <v>0.68421052631578949</v>
      </c>
      <c r="H757" s="199">
        <f t="shared" si="114"/>
        <v>-1</v>
      </c>
      <c r="I757" s="199">
        <f t="shared" si="114"/>
        <v>-1</v>
      </c>
      <c r="J757" s="199" t="str">
        <f t="shared" si="104"/>
        <v/>
      </c>
      <c r="K757" s="173">
        <v>38</v>
      </c>
      <c r="L757" s="173">
        <v>35</v>
      </c>
      <c r="M757" s="199">
        <f t="shared" si="109"/>
        <v>0.92105263157894735</v>
      </c>
      <c r="N757" s="173">
        <v>544</v>
      </c>
      <c r="O757" s="173">
        <v>400</v>
      </c>
      <c r="P757" s="199">
        <f t="shared" si="110"/>
        <v>0.73529411764705888</v>
      </c>
      <c r="Q757" s="199">
        <f t="shared" si="115"/>
        <v>-0.93014705882352944</v>
      </c>
      <c r="R757" s="199">
        <f t="shared" si="115"/>
        <v>-0.91249999999999998</v>
      </c>
      <c r="S757" s="199">
        <f t="shared" si="111"/>
        <v>0.18575851393188847</v>
      </c>
    </row>
    <row r="758" spans="1:19" ht="16.5" thickTop="1" thickBot="1" x14ac:dyDescent="0.3">
      <c r="A758" s="200" t="s">
        <v>539</v>
      </c>
      <c r="B758" s="280">
        <v>0</v>
      </c>
      <c r="C758" s="201">
        <v>0</v>
      </c>
      <c r="D758" s="202" t="str">
        <f t="shared" si="107"/>
        <v/>
      </c>
      <c r="E758" s="203">
        <v>0</v>
      </c>
      <c r="F758" s="201">
        <v>0</v>
      </c>
      <c r="G758" s="202" t="str">
        <f t="shared" si="108"/>
        <v/>
      </c>
      <c r="H758" s="202" t="str">
        <f t="shared" si="114"/>
        <v/>
      </c>
      <c r="I758" s="202" t="str">
        <f t="shared" si="114"/>
        <v/>
      </c>
      <c r="J758" s="204" t="str">
        <f t="shared" si="104"/>
        <v/>
      </c>
      <c r="K758" s="205">
        <v>0</v>
      </c>
      <c r="L758" s="201">
        <v>0</v>
      </c>
      <c r="M758" s="202" t="str">
        <f t="shared" si="109"/>
        <v/>
      </c>
      <c r="N758" s="203">
        <v>38</v>
      </c>
      <c r="O758" s="201">
        <v>2</v>
      </c>
      <c r="P758" s="202">
        <f t="shared" si="110"/>
        <v>5.2631578947368418E-2</v>
      </c>
      <c r="Q758" s="202">
        <f t="shared" si="115"/>
        <v>-1</v>
      </c>
      <c r="R758" s="202">
        <f t="shared" si="115"/>
        <v>-1</v>
      </c>
      <c r="S758" s="204" t="str">
        <f t="shared" si="111"/>
        <v/>
      </c>
    </row>
    <row r="759" spans="1:19" ht="15" thickTop="1" thickBot="1" x14ac:dyDescent="0.3">
      <c r="A759" s="206" t="s">
        <v>353</v>
      </c>
      <c r="B759" s="206">
        <v>0</v>
      </c>
      <c r="C759" s="173">
        <v>0</v>
      </c>
      <c r="D759" s="199" t="str">
        <f t="shared" si="107"/>
        <v/>
      </c>
      <c r="E759" s="173">
        <v>0</v>
      </c>
      <c r="F759" s="173">
        <v>0</v>
      </c>
      <c r="G759" s="199" t="str">
        <f t="shared" si="108"/>
        <v/>
      </c>
      <c r="H759" s="199" t="str">
        <f t="shared" si="114"/>
        <v/>
      </c>
      <c r="I759" s="199" t="str">
        <f t="shared" si="114"/>
        <v/>
      </c>
      <c r="J759" s="199" t="str">
        <f t="shared" si="104"/>
        <v/>
      </c>
      <c r="K759" s="173">
        <v>0</v>
      </c>
      <c r="L759" s="173">
        <v>0</v>
      </c>
      <c r="M759" s="199" t="str">
        <f t="shared" si="109"/>
        <v/>
      </c>
      <c r="N759" s="173">
        <v>38</v>
      </c>
      <c r="O759" s="173">
        <v>2</v>
      </c>
      <c r="P759" s="199">
        <f t="shared" si="110"/>
        <v>5.2631578947368418E-2</v>
      </c>
      <c r="Q759" s="199">
        <f t="shared" si="115"/>
        <v>-1</v>
      </c>
      <c r="R759" s="199">
        <f t="shared" si="115"/>
        <v>-1</v>
      </c>
      <c r="S759" s="199" t="str">
        <f t="shared" si="111"/>
        <v/>
      </c>
    </row>
    <row r="760" spans="1:19" ht="16.5" thickTop="1" thickBot="1" x14ac:dyDescent="0.3">
      <c r="A760" s="200" t="s">
        <v>606</v>
      </c>
      <c r="B760" s="280">
        <v>0</v>
      </c>
      <c r="C760" s="201">
        <v>0</v>
      </c>
      <c r="D760" s="202" t="str">
        <f t="shared" si="107"/>
        <v/>
      </c>
      <c r="E760" s="203">
        <v>0</v>
      </c>
      <c r="F760" s="201">
        <v>0</v>
      </c>
      <c r="G760" s="202" t="str">
        <f t="shared" si="108"/>
        <v/>
      </c>
      <c r="H760" s="202" t="str">
        <f t="shared" si="114"/>
        <v/>
      </c>
      <c r="I760" s="202" t="str">
        <f t="shared" si="114"/>
        <v/>
      </c>
      <c r="J760" s="204" t="str">
        <f t="shared" si="104"/>
        <v/>
      </c>
      <c r="K760" s="205">
        <v>0</v>
      </c>
      <c r="L760" s="201">
        <v>0</v>
      </c>
      <c r="M760" s="202" t="str">
        <f t="shared" si="109"/>
        <v/>
      </c>
      <c r="N760" s="203">
        <v>19</v>
      </c>
      <c r="O760" s="201">
        <v>19</v>
      </c>
      <c r="P760" s="202">
        <f t="shared" si="110"/>
        <v>1</v>
      </c>
      <c r="Q760" s="202">
        <f t="shared" si="115"/>
        <v>-1</v>
      </c>
      <c r="R760" s="202">
        <f t="shared" si="115"/>
        <v>-1</v>
      </c>
      <c r="S760" s="204" t="str">
        <f t="shared" si="111"/>
        <v/>
      </c>
    </row>
    <row r="761" spans="1:19" ht="15" thickTop="1" thickBot="1" x14ac:dyDescent="0.3">
      <c r="A761" s="206" t="s">
        <v>353</v>
      </c>
      <c r="B761" s="206">
        <v>0</v>
      </c>
      <c r="C761" s="173">
        <v>0</v>
      </c>
      <c r="D761" s="199" t="str">
        <f t="shared" si="107"/>
        <v/>
      </c>
      <c r="E761" s="173">
        <v>0</v>
      </c>
      <c r="F761" s="173">
        <v>0</v>
      </c>
      <c r="G761" s="199" t="str">
        <f t="shared" si="108"/>
        <v/>
      </c>
      <c r="H761" s="199" t="str">
        <f t="shared" si="114"/>
        <v/>
      </c>
      <c r="I761" s="199" t="str">
        <f t="shared" si="114"/>
        <v/>
      </c>
      <c r="J761" s="199" t="str">
        <f t="shared" si="104"/>
        <v/>
      </c>
      <c r="K761" s="173">
        <v>0</v>
      </c>
      <c r="L761" s="173">
        <v>0</v>
      </c>
      <c r="M761" s="199" t="str">
        <f t="shared" si="109"/>
        <v/>
      </c>
      <c r="N761" s="173">
        <v>19</v>
      </c>
      <c r="O761" s="173">
        <v>19</v>
      </c>
      <c r="P761" s="199">
        <f t="shared" si="110"/>
        <v>1</v>
      </c>
      <c r="Q761" s="199">
        <f t="shared" si="115"/>
        <v>-1</v>
      </c>
      <c r="R761" s="199">
        <f t="shared" si="115"/>
        <v>-1</v>
      </c>
      <c r="S761" s="199" t="str">
        <f t="shared" si="111"/>
        <v/>
      </c>
    </row>
    <row r="762" spans="1:19" ht="16.5" thickTop="1" thickBot="1" x14ac:dyDescent="0.3">
      <c r="A762" s="200" t="s">
        <v>470</v>
      </c>
      <c r="B762" s="280">
        <v>0</v>
      </c>
      <c r="C762" s="201">
        <v>0</v>
      </c>
      <c r="D762" s="202" t="str">
        <f t="shared" si="107"/>
        <v/>
      </c>
      <c r="E762" s="203">
        <v>0</v>
      </c>
      <c r="F762" s="201">
        <v>0</v>
      </c>
      <c r="G762" s="202" t="str">
        <f t="shared" si="108"/>
        <v/>
      </c>
      <c r="H762" s="202" t="str">
        <f t="shared" si="114"/>
        <v/>
      </c>
      <c r="I762" s="202" t="str">
        <f t="shared" si="114"/>
        <v/>
      </c>
      <c r="J762" s="204" t="str">
        <f t="shared" si="104"/>
        <v/>
      </c>
      <c r="K762" s="205">
        <v>0</v>
      </c>
      <c r="L762" s="201">
        <v>0</v>
      </c>
      <c r="M762" s="202" t="str">
        <f t="shared" si="109"/>
        <v/>
      </c>
      <c r="N762" s="203">
        <v>57</v>
      </c>
      <c r="O762" s="201">
        <v>28</v>
      </c>
      <c r="P762" s="202">
        <f t="shared" si="110"/>
        <v>0.49122807017543857</v>
      </c>
      <c r="Q762" s="202">
        <f t="shared" si="115"/>
        <v>-1</v>
      </c>
      <c r="R762" s="202">
        <f t="shared" si="115"/>
        <v>-1</v>
      </c>
      <c r="S762" s="204" t="str">
        <f t="shared" si="111"/>
        <v/>
      </c>
    </row>
    <row r="763" spans="1:19" ht="15" thickTop="1" thickBot="1" x14ac:dyDescent="0.3">
      <c r="A763" s="206" t="s">
        <v>353</v>
      </c>
      <c r="B763" s="206">
        <v>0</v>
      </c>
      <c r="C763" s="173">
        <v>0</v>
      </c>
      <c r="D763" s="199" t="str">
        <f t="shared" si="107"/>
        <v/>
      </c>
      <c r="E763" s="173">
        <v>0</v>
      </c>
      <c r="F763" s="173">
        <v>0</v>
      </c>
      <c r="G763" s="199" t="str">
        <f t="shared" si="108"/>
        <v/>
      </c>
      <c r="H763" s="199" t="str">
        <f t="shared" si="114"/>
        <v/>
      </c>
      <c r="I763" s="199" t="str">
        <f t="shared" si="114"/>
        <v/>
      </c>
      <c r="J763" s="199" t="str">
        <f t="shared" si="104"/>
        <v/>
      </c>
      <c r="K763" s="173">
        <v>0</v>
      </c>
      <c r="L763" s="173">
        <v>0</v>
      </c>
      <c r="M763" s="199" t="str">
        <f t="shared" si="109"/>
        <v/>
      </c>
      <c r="N763" s="173">
        <v>57</v>
      </c>
      <c r="O763" s="173">
        <v>28</v>
      </c>
      <c r="P763" s="199">
        <f t="shared" si="110"/>
        <v>0.49122807017543857</v>
      </c>
      <c r="Q763" s="199">
        <f t="shared" si="115"/>
        <v>-1</v>
      </c>
      <c r="R763" s="199">
        <f t="shared" si="115"/>
        <v>-1</v>
      </c>
      <c r="S763" s="199" t="str">
        <f t="shared" si="111"/>
        <v/>
      </c>
    </row>
    <row r="764" spans="1:19" ht="16.5" thickTop="1" thickBot="1" x14ac:dyDescent="0.3">
      <c r="A764" s="200" t="s">
        <v>332</v>
      </c>
      <c r="B764" s="280">
        <v>0</v>
      </c>
      <c r="C764" s="201">
        <v>0</v>
      </c>
      <c r="D764" s="202" t="str">
        <f t="shared" si="107"/>
        <v/>
      </c>
      <c r="E764" s="203">
        <v>0</v>
      </c>
      <c r="F764" s="201">
        <v>0</v>
      </c>
      <c r="G764" s="202" t="str">
        <f t="shared" si="108"/>
        <v/>
      </c>
      <c r="H764" s="202" t="str">
        <f t="shared" si="114"/>
        <v/>
      </c>
      <c r="I764" s="202" t="str">
        <f t="shared" si="114"/>
        <v/>
      </c>
      <c r="J764" s="204" t="str">
        <f t="shared" si="104"/>
        <v/>
      </c>
      <c r="K764" s="205">
        <v>76</v>
      </c>
      <c r="L764" s="201">
        <v>43</v>
      </c>
      <c r="M764" s="202">
        <f t="shared" si="109"/>
        <v>0.56578947368421051</v>
      </c>
      <c r="N764" s="203">
        <v>247</v>
      </c>
      <c r="O764" s="201">
        <v>140</v>
      </c>
      <c r="P764" s="202">
        <f t="shared" si="110"/>
        <v>0.5668016194331984</v>
      </c>
      <c r="Q764" s="202">
        <f t="shared" si="115"/>
        <v>-0.69230769230769229</v>
      </c>
      <c r="R764" s="202">
        <f t="shared" si="115"/>
        <v>-0.69285714285714284</v>
      </c>
      <c r="S764" s="204">
        <f t="shared" si="111"/>
        <v>-1.0121457489878916E-3</v>
      </c>
    </row>
    <row r="765" spans="1:19" ht="14.25" thickTop="1" x14ac:dyDescent="0.25">
      <c r="A765" s="206" t="s">
        <v>352</v>
      </c>
      <c r="B765" s="206">
        <v>0</v>
      </c>
      <c r="C765" s="173">
        <v>0</v>
      </c>
      <c r="D765" s="199" t="str">
        <f t="shared" si="107"/>
        <v/>
      </c>
      <c r="E765" s="173">
        <v>0</v>
      </c>
      <c r="F765" s="173">
        <v>0</v>
      </c>
      <c r="G765" s="199" t="str">
        <f t="shared" si="108"/>
        <v/>
      </c>
      <c r="H765" s="199" t="str">
        <f t="shared" si="114"/>
        <v/>
      </c>
      <c r="I765" s="199" t="str">
        <f t="shared" si="114"/>
        <v/>
      </c>
      <c r="J765" s="199" t="str">
        <f t="shared" si="104"/>
        <v/>
      </c>
      <c r="K765" s="173">
        <v>38</v>
      </c>
      <c r="L765" s="173">
        <v>24</v>
      </c>
      <c r="M765" s="199">
        <f t="shared" si="109"/>
        <v>0.63157894736842102</v>
      </c>
      <c r="N765" s="173">
        <v>133</v>
      </c>
      <c r="O765" s="173">
        <v>65</v>
      </c>
      <c r="P765" s="199">
        <f t="shared" si="110"/>
        <v>0.48872180451127817</v>
      </c>
      <c r="Q765" s="199">
        <f t="shared" si="115"/>
        <v>-0.7142857142857143</v>
      </c>
      <c r="R765" s="199">
        <f t="shared" si="115"/>
        <v>-0.63076923076923075</v>
      </c>
      <c r="S765" s="199">
        <f t="shared" si="111"/>
        <v>0.14285714285714285</v>
      </c>
    </row>
    <row r="766" spans="1:19" ht="14.25" thickBot="1" x14ac:dyDescent="0.3">
      <c r="A766" s="294" t="s">
        <v>353</v>
      </c>
      <c r="B766" s="294">
        <v>0</v>
      </c>
      <c r="C766" s="295">
        <v>0</v>
      </c>
      <c r="D766" s="296" t="str">
        <f t="shared" si="107"/>
        <v/>
      </c>
      <c r="E766" s="295">
        <v>0</v>
      </c>
      <c r="F766" s="295">
        <v>0</v>
      </c>
      <c r="G766" s="296" t="str">
        <f t="shared" si="108"/>
        <v/>
      </c>
      <c r="H766" s="296" t="str">
        <f t="shared" si="114"/>
        <v/>
      </c>
      <c r="I766" s="296" t="str">
        <f t="shared" si="114"/>
        <v/>
      </c>
      <c r="J766" s="296" t="str">
        <f t="shared" si="104"/>
        <v/>
      </c>
      <c r="K766" s="295">
        <v>38</v>
      </c>
      <c r="L766" s="295">
        <v>19</v>
      </c>
      <c r="M766" s="296">
        <f t="shared" si="109"/>
        <v>0.5</v>
      </c>
      <c r="N766" s="295">
        <v>114</v>
      </c>
      <c r="O766" s="295">
        <v>75</v>
      </c>
      <c r="P766" s="296">
        <f t="shared" si="110"/>
        <v>0.65789473684210531</v>
      </c>
      <c r="Q766" s="296">
        <f t="shared" si="115"/>
        <v>-0.66666666666666674</v>
      </c>
      <c r="R766" s="296">
        <f t="shared" si="115"/>
        <v>-0.74666666666666659</v>
      </c>
      <c r="S766" s="296">
        <f t="shared" si="111"/>
        <v>-0.15789473684210531</v>
      </c>
    </row>
    <row r="767" spans="1:19" ht="14.2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hyperlinks>
    <hyperlink ref="A1:B1" location="INDICE!A1" display="Volver al Indice" xr:uid="{C65EE26A-F35D-4FCF-B37A-C715A9BA8D7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A643-F385-46C1-AA0B-A7E02D5A315B}">
  <dimension ref="A1:T204"/>
  <sheetViews>
    <sheetView zoomScale="90" zoomScaleNormal="90" workbookViewId="0">
      <selection activeCell="N8" sqref="N8:O8"/>
    </sheetView>
  </sheetViews>
  <sheetFormatPr baseColWidth="10" defaultRowHeight="15" x14ac:dyDescent="0.25"/>
  <cols>
    <col min="1" max="1" width="21.7109375" style="109" customWidth="1"/>
    <col min="2" max="2" width="12.140625" style="109" bestFit="1" customWidth="1"/>
    <col min="3" max="3" width="13.140625" style="109" customWidth="1"/>
    <col min="4" max="4" width="11.7109375" style="109" customWidth="1"/>
    <col min="5" max="6" width="11.140625" style="109" bestFit="1" customWidth="1"/>
    <col min="7" max="7" width="10.5703125" style="109" customWidth="1"/>
    <col min="8" max="9" width="13.7109375" style="109" bestFit="1" customWidth="1"/>
    <col min="10" max="10" width="11.28515625" style="109" bestFit="1" customWidth="1"/>
    <col min="11" max="11" width="12.42578125" style="109" bestFit="1" customWidth="1"/>
    <col min="12" max="12" width="12.7109375" style="109" bestFit="1" customWidth="1"/>
    <col min="13" max="13" width="11.140625" style="109" customWidth="1"/>
    <col min="14" max="15" width="12.7109375" style="109" bestFit="1" customWidth="1"/>
    <col min="16" max="16" width="11.140625" style="109" customWidth="1"/>
    <col min="17" max="18" width="14.28515625" style="109" bestFit="1" customWidth="1"/>
    <col min="19" max="19" width="9.85546875" style="109" bestFit="1" customWidth="1"/>
    <col min="20" max="20" width="11.42578125" style="109"/>
  </cols>
  <sheetData>
    <row r="1" spans="1:20" ht="16.5" thickBot="1" x14ac:dyDescent="0.3">
      <c r="A1" s="377" t="s">
        <v>25</v>
      </c>
      <c r="B1" s="378"/>
    </row>
    <row r="2" spans="1:20" ht="15.75" thickBot="1" x14ac:dyDescent="0.3"/>
    <row r="3" spans="1:20" ht="21" thickTop="1" x14ac:dyDescent="0.25">
      <c r="A3" s="391" t="s">
        <v>171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3"/>
      <c r="T3" s="174"/>
    </row>
    <row r="4" spans="1:20" ht="19.5" thickBot="1" x14ac:dyDescent="0.3">
      <c r="A4" s="382" t="s">
        <v>172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4"/>
      <c r="T4" s="174"/>
    </row>
    <row r="5" spans="1:20" ht="19.5" thickTop="1" thickBot="1" x14ac:dyDescent="0.3">
      <c r="A5" s="374" t="s">
        <v>173</v>
      </c>
      <c r="B5" s="359" t="s">
        <v>73</v>
      </c>
      <c r="C5" s="359"/>
      <c r="D5" s="359"/>
      <c r="E5" s="359"/>
      <c r="F5" s="359"/>
      <c r="G5" s="359"/>
      <c r="H5" s="359"/>
      <c r="I5" s="359"/>
      <c r="J5" s="360"/>
      <c r="K5" s="361" t="s">
        <v>74</v>
      </c>
      <c r="L5" s="359"/>
      <c r="M5" s="359"/>
      <c r="N5" s="359"/>
      <c r="O5" s="359"/>
      <c r="P5" s="359"/>
      <c r="Q5" s="359"/>
      <c r="R5" s="359"/>
      <c r="S5" s="360"/>
      <c r="T5" s="175"/>
    </row>
    <row r="6" spans="1:20" ht="16.5" x14ac:dyDescent="0.25">
      <c r="A6" s="375"/>
      <c r="B6" s="367" t="s">
        <v>625</v>
      </c>
      <c r="C6" s="345"/>
      <c r="D6" s="346"/>
      <c r="E6" s="367" t="s">
        <v>626</v>
      </c>
      <c r="F6" s="345"/>
      <c r="G6" s="346"/>
      <c r="H6" s="388" t="s">
        <v>75</v>
      </c>
      <c r="I6" s="389"/>
      <c r="J6" s="390"/>
      <c r="K6" s="394" t="s">
        <v>627</v>
      </c>
      <c r="L6" s="386"/>
      <c r="M6" s="395"/>
      <c r="N6" s="385" t="s">
        <v>628</v>
      </c>
      <c r="O6" s="386"/>
      <c r="P6" s="387"/>
      <c r="Q6" s="388" t="s">
        <v>75</v>
      </c>
      <c r="R6" s="389"/>
      <c r="S6" s="390"/>
      <c r="T6" s="169"/>
    </row>
    <row r="7" spans="1:20" ht="26.25" thickBot="1" x14ac:dyDescent="0.3">
      <c r="A7" s="375"/>
      <c r="B7" s="111" t="s">
        <v>50</v>
      </c>
      <c r="C7" s="112" t="s">
        <v>76</v>
      </c>
      <c r="D7" s="113" t="s">
        <v>77</v>
      </c>
      <c r="E7" s="114" t="s">
        <v>50</v>
      </c>
      <c r="F7" s="112" t="s">
        <v>76</v>
      </c>
      <c r="G7" s="113" t="s">
        <v>77</v>
      </c>
      <c r="H7" s="115" t="s">
        <v>78</v>
      </c>
      <c r="I7" s="115" t="s">
        <v>79</v>
      </c>
      <c r="J7" s="113" t="s">
        <v>77</v>
      </c>
      <c r="K7" s="116" t="s">
        <v>50</v>
      </c>
      <c r="L7" s="112" t="s">
        <v>76</v>
      </c>
      <c r="M7" s="117" t="s">
        <v>77</v>
      </c>
      <c r="N7" s="114" t="s">
        <v>50</v>
      </c>
      <c r="O7" s="118" t="s">
        <v>79</v>
      </c>
      <c r="P7" s="119" t="s">
        <v>77</v>
      </c>
      <c r="Q7" s="115" t="s">
        <v>78</v>
      </c>
      <c r="R7" s="115" t="s">
        <v>79</v>
      </c>
      <c r="S7" s="120" t="s">
        <v>77</v>
      </c>
    </row>
    <row r="8" spans="1:20" ht="18.75" thickTop="1" thickBot="1" x14ac:dyDescent="0.35">
      <c r="A8" s="217" t="s">
        <v>80</v>
      </c>
      <c r="B8" s="218">
        <v>1481654</v>
      </c>
      <c r="C8" s="219">
        <v>1201803</v>
      </c>
      <c r="D8" s="220">
        <f>IFERROR(C8/B8,"")</f>
        <v>0.81112256977674946</v>
      </c>
      <c r="E8" s="218">
        <v>1511746</v>
      </c>
      <c r="F8" s="219">
        <v>1243571</v>
      </c>
      <c r="G8" s="221">
        <f>IFERROR(F8/E8,"")</f>
        <v>0.82260578165908826</v>
      </c>
      <c r="H8" s="222">
        <f>IFERROR(B8/E8-1,"")</f>
        <v>-1.9905460308808465E-2</v>
      </c>
      <c r="I8" s="222">
        <f>IFERROR(C8/F8-1,"")</f>
        <v>-3.3587145406253405E-2</v>
      </c>
      <c r="J8" s="266">
        <f>IFERROR(D8-G8,"")</f>
        <v>-1.1483211882338806E-2</v>
      </c>
      <c r="K8" s="223">
        <v>17299538</v>
      </c>
      <c r="L8" s="219">
        <v>14175886</v>
      </c>
      <c r="M8" s="221">
        <f>IFERROR(L8/K8,"")</f>
        <v>0.81943725896032604</v>
      </c>
      <c r="N8" s="218">
        <v>16377691</v>
      </c>
      <c r="O8" s="219">
        <v>13592856</v>
      </c>
      <c r="P8" s="221">
        <f>IFERROR(O8/N8,"")</f>
        <v>0.8299616838539694</v>
      </c>
      <c r="Q8" s="222">
        <f>IFERROR(K8/N8-1,"")</f>
        <v>5.6286750067515712E-2</v>
      </c>
      <c r="R8" s="222">
        <f>IFERROR(L8/O8-1,"")</f>
        <v>4.289238405821405E-2</v>
      </c>
      <c r="S8" s="266">
        <f>IFERROR(M8-P8,"")</f>
        <v>-1.0524424893643358E-2</v>
      </c>
      <c r="T8" s="176"/>
    </row>
    <row r="9" spans="1:20" ht="18" thickTop="1" x14ac:dyDescent="0.3">
      <c r="A9" s="211" t="s">
        <v>379</v>
      </c>
      <c r="B9" s="212">
        <v>478778</v>
      </c>
      <c r="C9" s="213">
        <v>376415</v>
      </c>
      <c r="D9" s="214">
        <f t="shared" ref="D9:D84" si="0">IFERROR(C9/B9,"")</f>
        <v>0.78619944943167819</v>
      </c>
      <c r="E9" s="212">
        <v>470518</v>
      </c>
      <c r="F9" s="213">
        <v>382632</v>
      </c>
      <c r="G9" s="215">
        <f t="shared" ref="G9:G84" si="1">IFERROR(F9/E9,"")</f>
        <v>0.81321437224505755</v>
      </c>
      <c r="H9" s="214">
        <f t="shared" ref="H9:H84" si="2">IFERROR(B9/E9-1,"")</f>
        <v>1.7555120101675259E-2</v>
      </c>
      <c r="I9" s="214">
        <f t="shared" ref="I9:I84" si="3">IFERROR(C9/F9-1,"")</f>
        <v>-1.6247987622572069E-2</v>
      </c>
      <c r="J9" s="267">
        <f t="shared" ref="J9:J84" si="4">IFERROR(D9-G9,"")</f>
        <v>-2.7014922813379361E-2</v>
      </c>
      <c r="K9" s="216">
        <v>5270086</v>
      </c>
      <c r="L9" s="212">
        <v>4155034</v>
      </c>
      <c r="M9" s="215">
        <f t="shared" ref="M9:M84" si="5">IFERROR(L9/K9,"")</f>
        <v>0.78841863301661486</v>
      </c>
      <c r="N9" s="212">
        <v>5197887</v>
      </c>
      <c r="O9" s="213">
        <v>4173680</v>
      </c>
      <c r="P9" s="215">
        <f t="shared" ref="P9:P84" si="6">IFERROR(O9/N9,"")</f>
        <v>0.80295704773882159</v>
      </c>
      <c r="Q9" s="214">
        <f t="shared" ref="Q9:Q84" si="7">IFERROR(K9/N9-1,"")</f>
        <v>1.3890067252327665E-2</v>
      </c>
      <c r="R9" s="214">
        <f t="shared" ref="R9:R84" si="8">IFERROR(L9/O9-1,"")</f>
        <v>-4.4675202698817307E-3</v>
      </c>
      <c r="S9" s="267">
        <f t="shared" ref="S9:S84" si="9">IFERROR(M9-P9,"")</f>
        <v>-1.4538414722206738E-2</v>
      </c>
      <c r="T9" s="176"/>
    </row>
    <row r="10" spans="1:20" ht="16.5" x14ac:dyDescent="0.3">
      <c r="A10" s="177" t="s">
        <v>232</v>
      </c>
      <c r="B10" s="178">
        <v>92486</v>
      </c>
      <c r="C10" s="179">
        <v>75277</v>
      </c>
      <c r="D10" s="180">
        <f t="shared" si="0"/>
        <v>0.8139285945981013</v>
      </c>
      <c r="E10" s="178">
        <v>84043</v>
      </c>
      <c r="F10" s="179">
        <v>70791</v>
      </c>
      <c r="G10" s="181">
        <f t="shared" si="1"/>
        <v>0.84231881298858913</v>
      </c>
      <c r="H10" s="180">
        <f t="shared" si="2"/>
        <v>0.10046047856454443</v>
      </c>
      <c r="I10" s="180">
        <f t="shared" si="3"/>
        <v>6.3369637383283273E-2</v>
      </c>
      <c r="J10" s="268">
        <f t="shared" si="4"/>
        <v>-2.8390218390487831E-2</v>
      </c>
      <c r="K10" s="178">
        <v>941305</v>
      </c>
      <c r="L10" s="179">
        <v>768570</v>
      </c>
      <c r="M10" s="181">
        <f t="shared" si="5"/>
        <v>0.8164941225213932</v>
      </c>
      <c r="N10" s="178">
        <v>935754</v>
      </c>
      <c r="O10" s="179">
        <v>760122</v>
      </c>
      <c r="P10" s="181">
        <f t="shared" si="6"/>
        <v>0.81230964548374895</v>
      </c>
      <c r="Q10" s="180">
        <f t="shared" si="7"/>
        <v>5.9321146369666344E-3</v>
      </c>
      <c r="R10" s="180">
        <f t="shared" si="8"/>
        <v>1.1114005383346282E-2</v>
      </c>
      <c r="S10" s="268">
        <f t="shared" si="9"/>
        <v>4.1844770376442408E-3</v>
      </c>
    </row>
    <row r="11" spans="1:20" ht="16.5" x14ac:dyDescent="0.3">
      <c r="A11" s="177" t="s">
        <v>233</v>
      </c>
      <c r="B11" s="178">
        <v>78259</v>
      </c>
      <c r="C11" s="179">
        <v>60147</v>
      </c>
      <c r="D11" s="180">
        <f t="shared" si="0"/>
        <v>0.76856336012471405</v>
      </c>
      <c r="E11" s="178">
        <v>84642</v>
      </c>
      <c r="F11" s="179">
        <v>66497</v>
      </c>
      <c r="G11" s="181">
        <f t="shared" si="1"/>
        <v>0.78562652111245013</v>
      </c>
      <c r="H11" s="180">
        <f t="shared" si="2"/>
        <v>-7.5411734127265428E-2</v>
      </c>
      <c r="I11" s="180">
        <f t="shared" si="3"/>
        <v>-9.5493029760741033E-2</v>
      </c>
      <c r="J11" s="268">
        <f t="shared" si="4"/>
        <v>-1.7063160987736081E-2</v>
      </c>
      <c r="K11" s="178">
        <v>923569</v>
      </c>
      <c r="L11" s="179">
        <v>713285</v>
      </c>
      <c r="M11" s="181">
        <f t="shared" si="5"/>
        <v>0.77231370910024044</v>
      </c>
      <c r="N11" s="178">
        <v>902505</v>
      </c>
      <c r="O11" s="179">
        <v>724004</v>
      </c>
      <c r="P11" s="181">
        <f t="shared" si="6"/>
        <v>0.80221605420468589</v>
      </c>
      <c r="Q11" s="180">
        <f t="shared" si="7"/>
        <v>2.3339482883751428E-2</v>
      </c>
      <c r="R11" s="180">
        <f t="shared" si="8"/>
        <v>-1.4805166822282723E-2</v>
      </c>
      <c r="S11" s="268">
        <f t="shared" si="9"/>
        <v>-2.9902345104445449E-2</v>
      </c>
    </row>
    <row r="12" spans="1:20" ht="16.5" x14ac:dyDescent="0.3">
      <c r="A12" s="177" t="s">
        <v>234</v>
      </c>
      <c r="B12" s="178">
        <v>41826</v>
      </c>
      <c r="C12" s="179">
        <v>33049</v>
      </c>
      <c r="D12" s="180">
        <f t="shared" si="0"/>
        <v>0.79015444938554968</v>
      </c>
      <c r="E12" s="178">
        <v>44100</v>
      </c>
      <c r="F12" s="179">
        <v>37941</v>
      </c>
      <c r="G12" s="181">
        <f t="shared" si="1"/>
        <v>0.86034013605442172</v>
      </c>
      <c r="H12" s="180">
        <f t="shared" si="2"/>
        <v>-5.1564625850340162E-2</v>
      </c>
      <c r="I12" s="180">
        <f t="shared" si="3"/>
        <v>-0.12893703381566113</v>
      </c>
      <c r="J12" s="268">
        <f t="shared" si="4"/>
        <v>-7.0185686668872038E-2</v>
      </c>
      <c r="K12" s="178">
        <v>503930</v>
      </c>
      <c r="L12" s="179">
        <v>380984</v>
      </c>
      <c r="M12" s="181">
        <f t="shared" si="5"/>
        <v>0.75602563848153514</v>
      </c>
      <c r="N12" s="178">
        <v>475302</v>
      </c>
      <c r="O12" s="179">
        <v>389658</v>
      </c>
      <c r="P12" s="181">
        <f t="shared" si="6"/>
        <v>0.81981140411780296</v>
      </c>
      <c r="Q12" s="180">
        <f t="shared" si="7"/>
        <v>6.0231179334402141E-2</v>
      </c>
      <c r="R12" s="180">
        <f t="shared" si="8"/>
        <v>-2.2260546427893213E-2</v>
      </c>
      <c r="S12" s="268">
        <f t="shared" si="9"/>
        <v>-6.378576563626781E-2</v>
      </c>
    </row>
    <row r="13" spans="1:20" ht="16.5" x14ac:dyDescent="0.3">
      <c r="A13" s="177" t="s">
        <v>235</v>
      </c>
      <c r="B13" s="178">
        <v>40692</v>
      </c>
      <c r="C13" s="179">
        <v>34464</v>
      </c>
      <c r="D13" s="180">
        <f t="shared" si="0"/>
        <v>0.84694780300796224</v>
      </c>
      <c r="E13" s="178">
        <v>37633</v>
      </c>
      <c r="F13" s="179">
        <v>32819</v>
      </c>
      <c r="G13" s="181">
        <f t="shared" si="1"/>
        <v>0.87208035500757319</v>
      </c>
      <c r="H13" s="180">
        <f t="shared" si="2"/>
        <v>8.1285042383014927E-2</v>
      </c>
      <c r="I13" s="180">
        <f t="shared" si="3"/>
        <v>5.0123404125658855E-2</v>
      </c>
      <c r="J13" s="268">
        <f t="shared" si="4"/>
        <v>-2.5132551999610953E-2</v>
      </c>
      <c r="K13" s="178">
        <v>417264</v>
      </c>
      <c r="L13" s="179">
        <v>354591</v>
      </c>
      <c r="M13" s="181">
        <f t="shared" si="5"/>
        <v>0.84980012653859427</v>
      </c>
      <c r="N13" s="178">
        <v>432202</v>
      </c>
      <c r="O13" s="179">
        <v>377737</v>
      </c>
      <c r="P13" s="181">
        <f t="shared" si="6"/>
        <v>0.87398253594384112</v>
      </c>
      <c r="Q13" s="180">
        <f t="shared" si="7"/>
        <v>-3.4562542514842587E-2</v>
      </c>
      <c r="R13" s="180">
        <f t="shared" si="8"/>
        <v>-6.1275437672242861E-2</v>
      </c>
      <c r="S13" s="268">
        <f t="shared" si="9"/>
        <v>-2.4182409405246852E-2</v>
      </c>
    </row>
    <row r="14" spans="1:20" ht="16.5" x14ac:dyDescent="0.3">
      <c r="A14" s="177" t="s">
        <v>238</v>
      </c>
      <c r="B14" s="178">
        <v>28038</v>
      </c>
      <c r="C14" s="179">
        <v>20946</v>
      </c>
      <c r="D14" s="180">
        <f t="shared" si="0"/>
        <v>0.74705756473357587</v>
      </c>
      <c r="E14" s="178">
        <v>24842</v>
      </c>
      <c r="F14" s="179">
        <v>16210</v>
      </c>
      <c r="G14" s="181">
        <f t="shared" si="1"/>
        <v>0.65252395137267527</v>
      </c>
      <c r="H14" s="180">
        <f t="shared" si="2"/>
        <v>0.12865308751308269</v>
      </c>
      <c r="I14" s="180">
        <f t="shared" si="3"/>
        <v>0.29216533004318324</v>
      </c>
      <c r="J14" s="268">
        <f t="shared" si="4"/>
        <v>9.4533613360900604E-2</v>
      </c>
      <c r="K14" s="178">
        <v>264087</v>
      </c>
      <c r="L14" s="179">
        <v>204057</v>
      </c>
      <c r="M14" s="181">
        <f t="shared" si="5"/>
        <v>0.77268854582012747</v>
      </c>
      <c r="N14" s="178">
        <v>272160</v>
      </c>
      <c r="O14" s="179">
        <v>198025</v>
      </c>
      <c r="P14" s="181">
        <f t="shared" si="6"/>
        <v>0.72760508524397416</v>
      </c>
      <c r="Q14" s="180">
        <f t="shared" si="7"/>
        <v>-2.9662698412698418E-2</v>
      </c>
      <c r="R14" s="180">
        <f t="shared" si="8"/>
        <v>3.0460800403989463E-2</v>
      </c>
      <c r="S14" s="268">
        <f t="shared" si="9"/>
        <v>4.5083460576153311E-2</v>
      </c>
    </row>
    <row r="15" spans="1:20" ht="16.5" x14ac:dyDescent="0.3">
      <c r="A15" s="177" t="s">
        <v>237</v>
      </c>
      <c r="B15" s="178">
        <v>26146</v>
      </c>
      <c r="C15" s="179">
        <v>20381</v>
      </c>
      <c r="D15" s="180">
        <f t="shared" si="0"/>
        <v>0.77950738162625255</v>
      </c>
      <c r="E15" s="178">
        <v>28020</v>
      </c>
      <c r="F15" s="179">
        <v>22852</v>
      </c>
      <c r="G15" s="181">
        <f t="shared" si="1"/>
        <v>0.81556031406138474</v>
      </c>
      <c r="H15" s="180">
        <f t="shared" si="2"/>
        <v>-6.6880799428979287E-2</v>
      </c>
      <c r="I15" s="180">
        <f t="shared" si="3"/>
        <v>-0.10813057938036064</v>
      </c>
      <c r="J15" s="268">
        <f t="shared" si="4"/>
        <v>-3.605293243513219E-2</v>
      </c>
      <c r="K15" s="178">
        <v>288708</v>
      </c>
      <c r="L15" s="179">
        <v>219096</v>
      </c>
      <c r="M15" s="181">
        <f t="shared" si="5"/>
        <v>0.75888440916081301</v>
      </c>
      <c r="N15" s="178">
        <v>295597</v>
      </c>
      <c r="O15" s="179">
        <v>240387</v>
      </c>
      <c r="P15" s="181">
        <f t="shared" si="6"/>
        <v>0.81322543868848463</v>
      </c>
      <c r="Q15" s="180">
        <f t="shared" si="7"/>
        <v>-2.3305378606684135E-2</v>
      </c>
      <c r="R15" s="180">
        <f t="shared" si="8"/>
        <v>-8.8569681388760646E-2</v>
      </c>
      <c r="S15" s="268">
        <f t="shared" si="9"/>
        <v>-5.4341029527671614E-2</v>
      </c>
    </row>
    <row r="16" spans="1:20" ht="16.5" x14ac:dyDescent="0.3">
      <c r="A16" s="177" t="s">
        <v>240</v>
      </c>
      <c r="B16" s="178">
        <v>24945</v>
      </c>
      <c r="C16" s="179">
        <v>20983</v>
      </c>
      <c r="D16" s="180">
        <f t="shared" si="0"/>
        <v>0.84117057526558425</v>
      </c>
      <c r="E16" s="178">
        <v>18888</v>
      </c>
      <c r="F16" s="179">
        <v>15471</v>
      </c>
      <c r="G16" s="181">
        <f t="shared" si="1"/>
        <v>0.81909148665819564</v>
      </c>
      <c r="H16" s="180">
        <f t="shared" si="2"/>
        <v>0.32067979669631508</v>
      </c>
      <c r="I16" s="180">
        <f t="shared" si="3"/>
        <v>0.35627949065994446</v>
      </c>
      <c r="J16" s="268">
        <f t="shared" si="4"/>
        <v>2.2079088607388608E-2</v>
      </c>
      <c r="K16" s="178">
        <v>243982</v>
      </c>
      <c r="L16" s="179">
        <v>207092</v>
      </c>
      <c r="M16" s="181">
        <f t="shared" si="5"/>
        <v>0.84880032133518046</v>
      </c>
      <c r="N16" s="178">
        <v>210508</v>
      </c>
      <c r="O16" s="179">
        <v>167022</v>
      </c>
      <c r="P16" s="181">
        <f t="shared" si="6"/>
        <v>0.79342352784692272</v>
      </c>
      <c r="Q16" s="180">
        <f t="shared" si="7"/>
        <v>0.15901533433408699</v>
      </c>
      <c r="R16" s="180">
        <f t="shared" si="8"/>
        <v>0.23990851504592214</v>
      </c>
      <c r="S16" s="268">
        <f t="shared" si="9"/>
        <v>5.5376793488257747E-2</v>
      </c>
    </row>
    <row r="17" spans="1:19" ht="16.5" x14ac:dyDescent="0.3">
      <c r="A17" s="177" t="s">
        <v>236</v>
      </c>
      <c r="B17" s="178">
        <v>23242</v>
      </c>
      <c r="C17" s="179">
        <v>15527</v>
      </c>
      <c r="D17" s="180">
        <f t="shared" si="0"/>
        <v>0.66805782634885125</v>
      </c>
      <c r="E17" s="178">
        <v>23086</v>
      </c>
      <c r="F17" s="179">
        <v>19905</v>
      </c>
      <c r="G17" s="181">
        <f t="shared" si="1"/>
        <v>0.86221086372693412</v>
      </c>
      <c r="H17" s="180">
        <f t="shared" si="2"/>
        <v>6.757342112102549E-3</v>
      </c>
      <c r="I17" s="180">
        <f t="shared" si="3"/>
        <v>-0.21994473750313992</v>
      </c>
      <c r="J17" s="268">
        <f t="shared" si="4"/>
        <v>-0.19415303737808287</v>
      </c>
      <c r="K17" s="178">
        <v>296830</v>
      </c>
      <c r="L17" s="179">
        <v>215749</v>
      </c>
      <c r="M17" s="181">
        <f t="shared" si="5"/>
        <v>0.72684364787925748</v>
      </c>
      <c r="N17" s="178">
        <v>246238</v>
      </c>
      <c r="O17" s="179">
        <v>215686</v>
      </c>
      <c r="P17" s="181">
        <f t="shared" si="6"/>
        <v>0.87592491816860107</v>
      </c>
      <c r="Q17" s="180">
        <f t="shared" si="7"/>
        <v>0.20545975844508169</v>
      </c>
      <c r="R17" s="180">
        <f t="shared" si="8"/>
        <v>2.9209128084350944E-4</v>
      </c>
      <c r="S17" s="268">
        <f t="shared" si="9"/>
        <v>-0.14908127028934359</v>
      </c>
    </row>
    <row r="18" spans="1:19" ht="16.5" x14ac:dyDescent="0.3">
      <c r="A18" s="177" t="s">
        <v>239</v>
      </c>
      <c r="B18" s="178">
        <v>20079</v>
      </c>
      <c r="C18" s="179">
        <v>16604</v>
      </c>
      <c r="D18" s="180">
        <f t="shared" si="0"/>
        <v>0.82693361223168482</v>
      </c>
      <c r="E18" s="178">
        <v>26958</v>
      </c>
      <c r="F18" s="179">
        <v>22024</v>
      </c>
      <c r="G18" s="181">
        <f t="shared" si="1"/>
        <v>0.8169745530083834</v>
      </c>
      <c r="H18" s="180">
        <f t="shared" si="2"/>
        <v>-0.25517471622523924</v>
      </c>
      <c r="I18" s="180">
        <f t="shared" si="3"/>
        <v>-0.24609516890664729</v>
      </c>
      <c r="J18" s="268">
        <f t="shared" si="4"/>
        <v>9.9590592233014252E-3</v>
      </c>
      <c r="K18" s="178">
        <v>238005</v>
      </c>
      <c r="L18" s="179">
        <v>199051</v>
      </c>
      <c r="M18" s="181">
        <f t="shared" si="5"/>
        <v>0.83633116951324549</v>
      </c>
      <c r="N18" s="178">
        <v>289555</v>
      </c>
      <c r="O18" s="179">
        <v>232703</v>
      </c>
      <c r="P18" s="181">
        <f t="shared" si="6"/>
        <v>0.80365733625736047</v>
      </c>
      <c r="Q18" s="180">
        <f t="shared" si="7"/>
        <v>-0.17803180742864055</v>
      </c>
      <c r="R18" s="180">
        <f t="shared" si="8"/>
        <v>-0.14461352023824359</v>
      </c>
      <c r="S18" s="268">
        <f t="shared" si="9"/>
        <v>3.2673833255885021E-2</v>
      </c>
    </row>
    <row r="19" spans="1:19" ht="16.5" x14ac:dyDescent="0.3">
      <c r="A19" s="177" t="s">
        <v>241</v>
      </c>
      <c r="B19" s="178">
        <v>19248</v>
      </c>
      <c r="C19" s="179">
        <v>15263</v>
      </c>
      <c r="D19" s="180">
        <f t="shared" si="0"/>
        <v>0.79296550290939316</v>
      </c>
      <c r="E19" s="178">
        <v>9600</v>
      </c>
      <c r="F19" s="179">
        <v>7828</v>
      </c>
      <c r="G19" s="181">
        <f t="shared" si="1"/>
        <v>0.81541666666666668</v>
      </c>
      <c r="H19" s="180">
        <f t="shared" si="2"/>
        <v>1.0049999999999999</v>
      </c>
      <c r="I19" s="180">
        <f t="shared" si="3"/>
        <v>0.94979560551865094</v>
      </c>
      <c r="J19" s="268">
        <f t="shared" si="4"/>
        <v>-2.2451163757273518E-2</v>
      </c>
      <c r="K19" s="178">
        <v>163016</v>
      </c>
      <c r="L19" s="179">
        <v>131764</v>
      </c>
      <c r="M19" s="181">
        <f t="shared" si="5"/>
        <v>0.80828875693183488</v>
      </c>
      <c r="N19" s="178">
        <v>104104</v>
      </c>
      <c r="O19" s="179">
        <v>86243</v>
      </c>
      <c r="P19" s="181">
        <f t="shared" si="6"/>
        <v>0.82843118420041495</v>
      </c>
      <c r="Q19" s="180">
        <f t="shared" si="7"/>
        <v>0.56589564281871985</v>
      </c>
      <c r="R19" s="180">
        <f t="shared" si="8"/>
        <v>0.52782254791693228</v>
      </c>
      <c r="S19" s="268">
        <f t="shared" si="9"/>
        <v>-2.0142427268580065E-2</v>
      </c>
    </row>
    <row r="20" spans="1:19" ht="16.5" x14ac:dyDescent="0.3">
      <c r="A20" s="177" t="s">
        <v>242</v>
      </c>
      <c r="B20" s="178">
        <v>12330</v>
      </c>
      <c r="C20" s="179">
        <v>10267</v>
      </c>
      <c r="D20" s="180">
        <f t="shared" si="0"/>
        <v>0.83268450932684512</v>
      </c>
      <c r="E20" s="178">
        <v>8794</v>
      </c>
      <c r="F20" s="179">
        <v>7719</v>
      </c>
      <c r="G20" s="181">
        <f t="shared" si="1"/>
        <v>0.87775756197407329</v>
      </c>
      <c r="H20" s="180">
        <f t="shared" si="2"/>
        <v>0.40209233568342051</v>
      </c>
      <c r="I20" s="180">
        <f t="shared" si="3"/>
        <v>0.33009457183572999</v>
      </c>
      <c r="J20" s="268">
        <f t="shared" si="4"/>
        <v>-4.5073052647228162E-2</v>
      </c>
      <c r="K20" s="178">
        <v>120594</v>
      </c>
      <c r="L20" s="179">
        <v>104020</v>
      </c>
      <c r="M20" s="181">
        <f t="shared" si="5"/>
        <v>0.86256364329900326</v>
      </c>
      <c r="N20" s="178">
        <v>98528</v>
      </c>
      <c r="O20" s="179">
        <v>87731</v>
      </c>
      <c r="P20" s="181">
        <f t="shared" si="6"/>
        <v>0.89041693731731086</v>
      </c>
      <c r="Q20" s="180">
        <f t="shared" si="7"/>
        <v>0.2239566417668073</v>
      </c>
      <c r="R20" s="180">
        <f t="shared" si="8"/>
        <v>0.18566983164445872</v>
      </c>
      <c r="S20" s="268">
        <f t="shared" si="9"/>
        <v>-2.7853294018307606E-2</v>
      </c>
    </row>
    <row r="21" spans="1:19" ht="16.5" x14ac:dyDescent="0.3">
      <c r="A21" s="177" t="s">
        <v>243</v>
      </c>
      <c r="B21" s="178">
        <v>9964</v>
      </c>
      <c r="C21" s="179">
        <v>7313</v>
      </c>
      <c r="D21" s="180">
        <f t="shared" si="0"/>
        <v>0.73394219189080689</v>
      </c>
      <c r="E21" s="178">
        <v>11750</v>
      </c>
      <c r="F21" s="179">
        <v>9761</v>
      </c>
      <c r="G21" s="181">
        <f t="shared" si="1"/>
        <v>0.8307234042553191</v>
      </c>
      <c r="H21" s="180">
        <f t="shared" si="2"/>
        <v>-0.15200000000000002</v>
      </c>
      <c r="I21" s="180">
        <f t="shared" si="3"/>
        <v>-0.25079397602704645</v>
      </c>
      <c r="J21" s="268">
        <f t="shared" si="4"/>
        <v>-9.6781212364512204E-2</v>
      </c>
      <c r="K21" s="178">
        <v>118162</v>
      </c>
      <c r="L21" s="179">
        <v>85299</v>
      </c>
      <c r="M21" s="181">
        <f t="shared" si="5"/>
        <v>0.72188182325959271</v>
      </c>
      <c r="N21" s="178">
        <v>127790</v>
      </c>
      <c r="O21" s="179">
        <v>100100</v>
      </c>
      <c r="P21" s="181">
        <f t="shared" si="6"/>
        <v>0.78331637843336721</v>
      </c>
      <c r="Q21" s="180">
        <f t="shared" si="7"/>
        <v>-7.5342358557007549E-2</v>
      </c>
      <c r="R21" s="180">
        <f t="shared" si="8"/>
        <v>-0.14786213786213787</v>
      </c>
      <c r="S21" s="268">
        <f t="shared" si="9"/>
        <v>-6.1434555173774497E-2</v>
      </c>
    </row>
    <row r="22" spans="1:19" ht="16.5" x14ac:dyDescent="0.3">
      <c r="A22" s="177" t="s">
        <v>368</v>
      </c>
      <c r="B22" s="178">
        <v>9748</v>
      </c>
      <c r="C22" s="179">
        <v>8042</v>
      </c>
      <c r="D22" s="180">
        <f t="shared" si="0"/>
        <v>0.82498974148543291</v>
      </c>
      <c r="E22" s="178">
        <v>1140</v>
      </c>
      <c r="F22" s="179">
        <v>950</v>
      </c>
      <c r="G22" s="181">
        <f t="shared" si="1"/>
        <v>0.83333333333333337</v>
      </c>
      <c r="H22" s="180">
        <f t="shared" si="2"/>
        <v>7.5508771929824565</v>
      </c>
      <c r="I22" s="180">
        <f t="shared" si="3"/>
        <v>7.4652631578947375</v>
      </c>
      <c r="J22" s="268">
        <f t="shared" si="4"/>
        <v>-8.3435918479004556E-3</v>
      </c>
      <c r="K22" s="178">
        <v>71866</v>
      </c>
      <c r="L22" s="179">
        <v>57006</v>
      </c>
      <c r="M22" s="181">
        <f t="shared" si="5"/>
        <v>0.79322628224751623</v>
      </c>
      <c r="N22" s="178">
        <v>1140</v>
      </c>
      <c r="O22" s="179">
        <v>950</v>
      </c>
      <c r="P22" s="181">
        <f t="shared" si="6"/>
        <v>0.83333333333333337</v>
      </c>
      <c r="Q22" s="180">
        <f t="shared" si="7"/>
        <v>62.040350877192985</v>
      </c>
      <c r="R22" s="180">
        <f t="shared" si="8"/>
        <v>59.006315789473682</v>
      </c>
      <c r="S22" s="268">
        <f t="shared" si="9"/>
        <v>-4.0107051085817136E-2</v>
      </c>
    </row>
    <row r="23" spans="1:19" ht="16.5" x14ac:dyDescent="0.3">
      <c r="A23" s="177" t="s">
        <v>362</v>
      </c>
      <c r="B23" s="178">
        <v>8808</v>
      </c>
      <c r="C23" s="179">
        <v>6797</v>
      </c>
      <c r="D23" s="180">
        <f t="shared" si="0"/>
        <v>0.77168483197093551</v>
      </c>
      <c r="E23" s="178">
        <v>9940</v>
      </c>
      <c r="F23" s="179">
        <v>7657</v>
      </c>
      <c r="G23" s="181">
        <f t="shared" si="1"/>
        <v>0.77032193158953721</v>
      </c>
      <c r="H23" s="180">
        <f t="shared" si="2"/>
        <v>-0.11388329979879275</v>
      </c>
      <c r="I23" s="180">
        <f t="shared" si="3"/>
        <v>-0.1123155282747812</v>
      </c>
      <c r="J23" s="268">
        <f t="shared" si="4"/>
        <v>1.3629003813983021E-3</v>
      </c>
      <c r="K23" s="178">
        <v>104452</v>
      </c>
      <c r="L23" s="179">
        <v>80542</v>
      </c>
      <c r="M23" s="181">
        <f t="shared" si="5"/>
        <v>0.77109102745758817</v>
      </c>
      <c r="N23" s="178">
        <v>118294</v>
      </c>
      <c r="O23" s="179">
        <v>87024</v>
      </c>
      <c r="P23" s="181">
        <f t="shared" si="6"/>
        <v>0.73565861328554283</v>
      </c>
      <c r="Q23" s="180">
        <f t="shared" si="7"/>
        <v>-0.11701354252962959</v>
      </c>
      <c r="R23" s="180">
        <f t="shared" si="8"/>
        <v>-7.4485199485199494E-2</v>
      </c>
      <c r="S23" s="268">
        <f t="shared" si="9"/>
        <v>3.5432414172045346E-2</v>
      </c>
    </row>
    <row r="24" spans="1:19" ht="16.5" x14ac:dyDescent="0.3">
      <c r="A24" s="177" t="s">
        <v>245</v>
      </c>
      <c r="B24" s="178">
        <v>7896</v>
      </c>
      <c r="C24" s="179">
        <v>5169</v>
      </c>
      <c r="D24" s="180">
        <f t="shared" si="0"/>
        <v>0.65463525835866265</v>
      </c>
      <c r="E24" s="178">
        <v>7792</v>
      </c>
      <c r="F24" s="179">
        <v>6499</v>
      </c>
      <c r="G24" s="181">
        <f t="shared" si="1"/>
        <v>0.83406057494866526</v>
      </c>
      <c r="H24" s="180">
        <f t="shared" si="2"/>
        <v>1.3347022587268942E-2</v>
      </c>
      <c r="I24" s="180">
        <f t="shared" si="3"/>
        <v>-0.20464686874903837</v>
      </c>
      <c r="J24" s="268">
        <f t="shared" si="4"/>
        <v>-0.1794253165900026</v>
      </c>
      <c r="K24" s="178">
        <v>90172</v>
      </c>
      <c r="L24" s="179">
        <v>68305</v>
      </c>
      <c r="M24" s="181">
        <f t="shared" si="5"/>
        <v>0.75749678392405628</v>
      </c>
      <c r="N24" s="178">
        <v>90714</v>
      </c>
      <c r="O24" s="179">
        <v>75637</v>
      </c>
      <c r="P24" s="181">
        <f t="shared" si="6"/>
        <v>0.83379632691756511</v>
      </c>
      <c r="Q24" s="180">
        <f t="shared" si="7"/>
        <v>-5.9748219679431891E-3</v>
      </c>
      <c r="R24" s="180">
        <f t="shared" si="8"/>
        <v>-9.6936684426933928E-2</v>
      </c>
      <c r="S24" s="268">
        <f t="shared" si="9"/>
        <v>-7.6299542993508829E-2</v>
      </c>
    </row>
    <row r="25" spans="1:19" ht="16.5" x14ac:dyDescent="0.3">
      <c r="A25" s="177" t="s">
        <v>366</v>
      </c>
      <c r="B25" s="178">
        <v>7309</v>
      </c>
      <c r="C25" s="179">
        <v>6272</v>
      </c>
      <c r="D25" s="180">
        <f t="shared" si="0"/>
        <v>0.85812012587221231</v>
      </c>
      <c r="E25" s="178">
        <v>6142</v>
      </c>
      <c r="F25" s="179">
        <v>5538</v>
      </c>
      <c r="G25" s="181">
        <f t="shared" si="1"/>
        <v>0.9016606968414197</v>
      </c>
      <c r="H25" s="180">
        <f t="shared" si="2"/>
        <v>0.19000325626831649</v>
      </c>
      <c r="I25" s="180">
        <f t="shared" si="3"/>
        <v>0.13253882267966777</v>
      </c>
      <c r="J25" s="268">
        <f t="shared" si="4"/>
        <v>-4.3540570969207382E-2</v>
      </c>
      <c r="K25" s="178">
        <v>68537</v>
      </c>
      <c r="L25" s="179">
        <v>58098</v>
      </c>
      <c r="M25" s="181">
        <f t="shared" si="5"/>
        <v>0.8476881100719319</v>
      </c>
      <c r="N25" s="178">
        <v>61057</v>
      </c>
      <c r="O25" s="179">
        <v>48232</v>
      </c>
      <c r="P25" s="181">
        <f t="shared" si="6"/>
        <v>0.78995037424046388</v>
      </c>
      <c r="Q25" s="180">
        <f t="shared" si="7"/>
        <v>0.12250847568665346</v>
      </c>
      <c r="R25" s="180">
        <f t="shared" si="8"/>
        <v>0.20455299386299552</v>
      </c>
      <c r="S25" s="268">
        <f t="shared" si="9"/>
        <v>5.7737735831468018E-2</v>
      </c>
    </row>
    <row r="26" spans="1:19" ht="16.5" x14ac:dyDescent="0.3">
      <c r="A26" s="177" t="s">
        <v>365</v>
      </c>
      <c r="B26" s="178">
        <v>6784</v>
      </c>
      <c r="C26" s="179">
        <v>5208</v>
      </c>
      <c r="D26" s="180">
        <f t="shared" si="0"/>
        <v>0.76768867924528306</v>
      </c>
      <c r="E26" s="178">
        <v>7384</v>
      </c>
      <c r="F26" s="179">
        <v>5679</v>
      </c>
      <c r="G26" s="181">
        <f t="shared" si="1"/>
        <v>0.76909534127843981</v>
      </c>
      <c r="H26" s="180">
        <f t="shared" si="2"/>
        <v>-8.1256771397616445E-2</v>
      </c>
      <c r="I26" s="180">
        <f t="shared" si="3"/>
        <v>-8.29371368198627E-2</v>
      </c>
      <c r="J26" s="268">
        <f t="shared" si="4"/>
        <v>-1.4066620331567581E-3</v>
      </c>
      <c r="K26" s="178">
        <v>83590</v>
      </c>
      <c r="L26" s="179">
        <v>65092</v>
      </c>
      <c r="M26" s="181">
        <f t="shared" si="5"/>
        <v>0.77870558679267854</v>
      </c>
      <c r="N26" s="178">
        <v>95738</v>
      </c>
      <c r="O26" s="179">
        <v>63904</v>
      </c>
      <c r="P26" s="181">
        <f t="shared" si="6"/>
        <v>0.66748835363178671</v>
      </c>
      <c r="Q26" s="180">
        <f t="shared" si="7"/>
        <v>-0.12688796507134048</v>
      </c>
      <c r="R26" s="180">
        <f t="shared" si="8"/>
        <v>1.8590385578367563E-2</v>
      </c>
      <c r="S26" s="268">
        <f t="shared" si="9"/>
        <v>0.11121723316089183</v>
      </c>
    </row>
    <row r="27" spans="1:19" ht="16.5" x14ac:dyDescent="0.3">
      <c r="A27" s="177" t="s">
        <v>360</v>
      </c>
      <c r="B27" s="178">
        <v>5902</v>
      </c>
      <c r="C27" s="179">
        <v>4462</v>
      </c>
      <c r="D27" s="180">
        <f t="shared" si="0"/>
        <v>0.75601491019993228</v>
      </c>
      <c r="E27" s="178">
        <v>6864</v>
      </c>
      <c r="F27" s="179">
        <v>5687</v>
      </c>
      <c r="G27" s="181">
        <f t="shared" si="1"/>
        <v>0.82852564102564108</v>
      </c>
      <c r="H27" s="180">
        <f t="shared" si="2"/>
        <v>-0.14015151515151514</v>
      </c>
      <c r="I27" s="180">
        <f t="shared" si="3"/>
        <v>-0.21540355196061189</v>
      </c>
      <c r="J27" s="268">
        <f t="shared" si="4"/>
        <v>-7.2510730825708802E-2</v>
      </c>
      <c r="K27" s="178">
        <v>76030</v>
      </c>
      <c r="L27" s="179">
        <v>60024</v>
      </c>
      <c r="M27" s="181">
        <f t="shared" si="5"/>
        <v>0.7894778376956465</v>
      </c>
      <c r="N27" s="178">
        <v>80386</v>
      </c>
      <c r="O27" s="179">
        <v>65707</v>
      </c>
      <c r="P27" s="181">
        <f t="shared" si="6"/>
        <v>0.81739357599582019</v>
      </c>
      <c r="Q27" s="180">
        <f t="shared" si="7"/>
        <v>-5.4188540293085841E-2</v>
      </c>
      <c r="R27" s="180">
        <f t="shared" si="8"/>
        <v>-8.6490023893953438E-2</v>
      </c>
      <c r="S27" s="268">
        <f t="shared" si="9"/>
        <v>-2.7915738300173687E-2</v>
      </c>
    </row>
    <row r="28" spans="1:19" ht="16.5" x14ac:dyDescent="0.3">
      <c r="A28" s="177" t="s">
        <v>364</v>
      </c>
      <c r="B28" s="178">
        <v>5396</v>
      </c>
      <c r="C28" s="179">
        <v>3832</v>
      </c>
      <c r="D28" s="180">
        <f t="shared" si="0"/>
        <v>0.71015567086730913</v>
      </c>
      <c r="E28" s="178">
        <v>4828</v>
      </c>
      <c r="F28" s="179">
        <v>3247</v>
      </c>
      <c r="G28" s="181">
        <f t="shared" si="1"/>
        <v>0.67253521126760563</v>
      </c>
      <c r="H28" s="180">
        <f t="shared" si="2"/>
        <v>0.11764705882352944</v>
      </c>
      <c r="I28" s="180">
        <f t="shared" si="3"/>
        <v>0.18016630736064054</v>
      </c>
      <c r="J28" s="268">
        <f t="shared" si="4"/>
        <v>3.7620459599703504E-2</v>
      </c>
      <c r="K28" s="178">
        <v>56396</v>
      </c>
      <c r="L28" s="179">
        <v>40554</v>
      </c>
      <c r="M28" s="181">
        <f t="shared" si="5"/>
        <v>0.71909355273423647</v>
      </c>
      <c r="N28" s="178">
        <v>53960</v>
      </c>
      <c r="O28" s="179">
        <v>37205</v>
      </c>
      <c r="P28" s="181">
        <f t="shared" si="6"/>
        <v>0.6894922164566345</v>
      </c>
      <c r="Q28" s="180">
        <f t="shared" si="7"/>
        <v>4.5144551519644249E-2</v>
      </c>
      <c r="R28" s="180">
        <f t="shared" si="8"/>
        <v>9.0014782959279671E-2</v>
      </c>
      <c r="S28" s="268">
        <f t="shared" si="9"/>
        <v>2.9601336277601975E-2</v>
      </c>
    </row>
    <row r="29" spans="1:19" ht="16.5" x14ac:dyDescent="0.3">
      <c r="A29" s="177" t="s">
        <v>363</v>
      </c>
      <c r="B29" s="178">
        <v>4864</v>
      </c>
      <c r="C29" s="179">
        <v>3356</v>
      </c>
      <c r="D29" s="180">
        <f t="shared" si="0"/>
        <v>0.68996710526315785</v>
      </c>
      <c r="E29" s="178">
        <v>4828</v>
      </c>
      <c r="F29" s="179">
        <v>3292</v>
      </c>
      <c r="G29" s="181">
        <f t="shared" si="1"/>
        <v>0.68185584092792051</v>
      </c>
      <c r="H29" s="180">
        <f t="shared" si="2"/>
        <v>7.4565037282519064E-3</v>
      </c>
      <c r="I29" s="180">
        <f t="shared" si="3"/>
        <v>1.9441069258809174E-2</v>
      </c>
      <c r="J29" s="268">
        <f t="shared" si="4"/>
        <v>8.1112643352373448E-3</v>
      </c>
      <c r="K29" s="178">
        <v>50136</v>
      </c>
      <c r="L29" s="179">
        <v>36436</v>
      </c>
      <c r="M29" s="181">
        <f t="shared" si="5"/>
        <v>0.72674325833732245</v>
      </c>
      <c r="N29" s="178">
        <v>49416</v>
      </c>
      <c r="O29" s="179">
        <v>36564</v>
      </c>
      <c r="P29" s="181">
        <f t="shared" si="6"/>
        <v>0.73992229237493934</v>
      </c>
      <c r="Q29" s="180">
        <f t="shared" si="7"/>
        <v>1.4570179698882857E-2</v>
      </c>
      <c r="R29" s="180">
        <f t="shared" si="8"/>
        <v>-3.5007110819385012E-3</v>
      </c>
      <c r="S29" s="268">
        <f t="shared" si="9"/>
        <v>-1.3179034037616888E-2</v>
      </c>
    </row>
    <row r="30" spans="1:19" ht="16.5" x14ac:dyDescent="0.3">
      <c r="A30" s="177" t="s">
        <v>361</v>
      </c>
      <c r="B30" s="178">
        <v>3196</v>
      </c>
      <c r="C30" s="179">
        <v>2048</v>
      </c>
      <c r="D30" s="180">
        <f t="shared" si="0"/>
        <v>0.64080100125156447</v>
      </c>
      <c r="E30" s="178">
        <v>3392</v>
      </c>
      <c r="F30" s="179">
        <v>2910</v>
      </c>
      <c r="G30" s="181">
        <f t="shared" si="1"/>
        <v>0.85790094339622647</v>
      </c>
      <c r="H30" s="180">
        <f t="shared" si="2"/>
        <v>-5.7783018867924474E-2</v>
      </c>
      <c r="I30" s="180">
        <f t="shared" si="3"/>
        <v>-0.29621993127147761</v>
      </c>
      <c r="J30" s="268">
        <f t="shared" si="4"/>
        <v>-0.21709994214466199</v>
      </c>
      <c r="K30" s="178">
        <v>35878</v>
      </c>
      <c r="L30" s="179">
        <v>25796</v>
      </c>
      <c r="M30" s="181">
        <f t="shared" si="5"/>
        <v>0.71899214003010203</v>
      </c>
      <c r="N30" s="178">
        <v>36802</v>
      </c>
      <c r="O30" s="179">
        <v>29997</v>
      </c>
      <c r="P30" s="181">
        <f t="shared" si="6"/>
        <v>0.81509157111026576</v>
      </c>
      <c r="Q30" s="180">
        <f t="shared" si="7"/>
        <v>-2.5107331123308541E-2</v>
      </c>
      <c r="R30" s="180">
        <f t="shared" si="8"/>
        <v>-0.14004733806714009</v>
      </c>
      <c r="S30" s="268">
        <f t="shared" si="9"/>
        <v>-9.6099431080163722E-2</v>
      </c>
    </row>
    <row r="31" spans="1:19" ht="16.5" x14ac:dyDescent="0.3">
      <c r="A31" s="177" t="s">
        <v>546</v>
      </c>
      <c r="B31" s="178">
        <v>1620</v>
      </c>
      <c r="C31" s="179">
        <v>1008</v>
      </c>
      <c r="D31" s="180">
        <f t="shared" si="0"/>
        <v>0.62222222222222223</v>
      </c>
      <c r="E31" s="178">
        <v>0</v>
      </c>
      <c r="F31" s="179">
        <v>0</v>
      </c>
      <c r="G31" s="181" t="str">
        <f t="shared" si="1"/>
        <v/>
      </c>
      <c r="H31" s="180" t="str">
        <f t="shared" si="2"/>
        <v/>
      </c>
      <c r="I31" s="180" t="str">
        <f t="shared" si="3"/>
        <v/>
      </c>
      <c r="J31" s="268" t="str">
        <f t="shared" si="4"/>
        <v/>
      </c>
      <c r="K31" s="178">
        <v>2388</v>
      </c>
      <c r="L31" s="179">
        <v>1359</v>
      </c>
      <c r="M31" s="181">
        <f t="shared" si="5"/>
        <v>0.56909547738693467</v>
      </c>
      <c r="N31" s="178">
        <v>2418</v>
      </c>
      <c r="O31" s="179">
        <v>987</v>
      </c>
      <c r="P31" s="181">
        <f t="shared" si="6"/>
        <v>0.40818858560794047</v>
      </c>
      <c r="Q31" s="180">
        <f t="shared" si="7"/>
        <v>-1.2406947890818865E-2</v>
      </c>
      <c r="R31" s="180">
        <f t="shared" si="8"/>
        <v>0.37689969604863216</v>
      </c>
      <c r="S31" s="268">
        <f t="shared" si="9"/>
        <v>0.1609068917789942</v>
      </c>
    </row>
    <row r="32" spans="1:19" ht="16.5" x14ac:dyDescent="0.3">
      <c r="A32" s="177" t="s">
        <v>543</v>
      </c>
      <c r="B32" s="178">
        <v>0</v>
      </c>
      <c r="C32" s="179">
        <v>0</v>
      </c>
      <c r="D32" s="180" t="str">
        <f t="shared" si="0"/>
        <v/>
      </c>
      <c r="E32" s="178">
        <v>2880</v>
      </c>
      <c r="F32" s="179">
        <v>2144</v>
      </c>
      <c r="G32" s="181">
        <f t="shared" si="1"/>
        <v>0.74444444444444446</v>
      </c>
      <c r="H32" s="180">
        <f t="shared" si="2"/>
        <v>-1</v>
      </c>
      <c r="I32" s="180">
        <f t="shared" si="3"/>
        <v>-1</v>
      </c>
      <c r="J32" s="268" t="str">
        <f t="shared" si="4"/>
        <v/>
      </c>
      <c r="K32" s="178">
        <v>14383</v>
      </c>
      <c r="L32" s="179">
        <v>10302</v>
      </c>
      <c r="M32" s="181">
        <f t="shared" si="5"/>
        <v>0.71626225404992006</v>
      </c>
      <c r="N32" s="178">
        <v>3072</v>
      </c>
      <c r="O32" s="179">
        <v>2246</v>
      </c>
      <c r="P32" s="181">
        <f t="shared" si="6"/>
        <v>0.73111979166666663</v>
      </c>
      <c r="Q32" s="180">
        <f t="shared" si="7"/>
        <v>3.681966145833333</v>
      </c>
      <c r="R32" s="180">
        <f t="shared" si="8"/>
        <v>3.5868210151380229</v>
      </c>
      <c r="S32" s="268">
        <f t="shared" si="9"/>
        <v>-1.4857537616746574E-2</v>
      </c>
    </row>
    <row r="33" spans="1:20" ht="16.5" x14ac:dyDescent="0.3">
      <c r="A33" s="177" t="s">
        <v>424</v>
      </c>
      <c r="B33" s="178">
        <v>0</v>
      </c>
      <c r="C33" s="179">
        <v>0</v>
      </c>
      <c r="D33" s="180" t="str">
        <f t="shared" si="0"/>
        <v/>
      </c>
      <c r="E33" s="178">
        <v>5200</v>
      </c>
      <c r="F33" s="179">
        <v>3573</v>
      </c>
      <c r="G33" s="181">
        <f t="shared" si="1"/>
        <v>0.68711538461538457</v>
      </c>
      <c r="H33" s="180">
        <f t="shared" si="2"/>
        <v>-1</v>
      </c>
      <c r="I33" s="180">
        <f t="shared" si="3"/>
        <v>-1</v>
      </c>
      <c r="J33" s="268" t="str">
        <f t="shared" si="4"/>
        <v/>
      </c>
      <c r="K33" s="178">
        <v>24900</v>
      </c>
      <c r="L33" s="179">
        <v>11193</v>
      </c>
      <c r="M33" s="181">
        <f t="shared" si="5"/>
        <v>0.44951807228915663</v>
      </c>
      <c r="N33" s="178">
        <v>61800</v>
      </c>
      <c r="O33" s="179">
        <v>38365</v>
      </c>
      <c r="P33" s="181">
        <f t="shared" si="6"/>
        <v>0.62079288025889967</v>
      </c>
      <c r="Q33" s="180">
        <f t="shared" si="7"/>
        <v>-0.59708737864077666</v>
      </c>
      <c r="R33" s="180">
        <f t="shared" si="8"/>
        <v>-0.70824970676397758</v>
      </c>
      <c r="S33" s="268">
        <f t="shared" si="9"/>
        <v>-0.17127480796974304</v>
      </c>
    </row>
    <row r="34" spans="1:20" ht="16.5" x14ac:dyDescent="0.3">
      <c r="A34" s="177" t="s">
        <v>545</v>
      </c>
      <c r="B34" s="178">
        <v>0</v>
      </c>
      <c r="C34" s="179">
        <v>0</v>
      </c>
      <c r="D34" s="180" t="str">
        <f t="shared" si="0"/>
        <v/>
      </c>
      <c r="E34" s="178">
        <v>0</v>
      </c>
      <c r="F34" s="179">
        <v>0</v>
      </c>
      <c r="G34" s="181" t="str">
        <f t="shared" si="1"/>
        <v/>
      </c>
      <c r="H34" s="180" t="str">
        <f t="shared" si="2"/>
        <v/>
      </c>
      <c r="I34" s="180" t="str">
        <f t="shared" si="3"/>
        <v/>
      </c>
      <c r="J34" s="268" t="str">
        <f t="shared" si="4"/>
        <v/>
      </c>
      <c r="K34" s="178">
        <v>0</v>
      </c>
      <c r="L34" s="179">
        <v>0</v>
      </c>
      <c r="M34" s="181" t="str">
        <f t="shared" si="5"/>
        <v/>
      </c>
      <c r="N34" s="178">
        <v>80</v>
      </c>
      <c r="O34" s="179">
        <v>37</v>
      </c>
      <c r="P34" s="181">
        <f t="shared" si="6"/>
        <v>0.46250000000000002</v>
      </c>
      <c r="Q34" s="180">
        <f t="shared" si="7"/>
        <v>-1</v>
      </c>
      <c r="R34" s="180">
        <f t="shared" si="8"/>
        <v>-1</v>
      </c>
      <c r="S34" s="268" t="str">
        <f t="shared" si="9"/>
        <v/>
      </c>
    </row>
    <row r="35" spans="1:20" ht="16.5" x14ac:dyDescent="0.3">
      <c r="A35" s="177" t="s">
        <v>428</v>
      </c>
      <c r="B35" s="178">
        <v>0</v>
      </c>
      <c r="C35" s="179">
        <v>0</v>
      </c>
      <c r="D35" s="180" t="str">
        <f t="shared" si="0"/>
        <v/>
      </c>
      <c r="E35" s="178">
        <v>1200</v>
      </c>
      <c r="F35" s="179">
        <v>693</v>
      </c>
      <c r="G35" s="181">
        <f t="shared" si="1"/>
        <v>0.57750000000000001</v>
      </c>
      <c r="H35" s="180">
        <f t="shared" si="2"/>
        <v>-1</v>
      </c>
      <c r="I35" s="180">
        <f t="shared" si="3"/>
        <v>-1</v>
      </c>
      <c r="J35" s="268" t="str">
        <f t="shared" si="4"/>
        <v/>
      </c>
      <c r="K35" s="178">
        <v>1500</v>
      </c>
      <c r="L35" s="179">
        <v>934</v>
      </c>
      <c r="M35" s="181">
        <f t="shared" si="5"/>
        <v>0.6226666666666667</v>
      </c>
      <c r="N35" s="178">
        <v>17392</v>
      </c>
      <c r="O35" s="179">
        <v>10448</v>
      </c>
      <c r="P35" s="181">
        <f t="shared" si="6"/>
        <v>0.60073597056117756</v>
      </c>
      <c r="Q35" s="180">
        <f t="shared" si="7"/>
        <v>-0.91375344986200546</v>
      </c>
      <c r="R35" s="180">
        <f t="shared" si="8"/>
        <v>-0.91060490045941811</v>
      </c>
      <c r="S35" s="268">
        <f t="shared" si="9"/>
        <v>2.1930696105489145E-2</v>
      </c>
    </row>
    <row r="36" spans="1:20" ht="16.5" x14ac:dyDescent="0.3">
      <c r="A36" s="177" t="s">
        <v>430</v>
      </c>
      <c r="B36" s="178">
        <v>0</v>
      </c>
      <c r="C36" s="179">
        <v>0</v>
      </c>
      <c r="D36" s="180" t="str">
        <f t="shared" si="0"/>
        <v/>
      </c>
      <c r="E36" s="178">
        <v>700</v>
      </c>
      <c r="F36" s="179">
        <v>267</v>
      </c>
      <c r="G36" s="181">
        <f t="shared" si="1"/>
        <v>0.38142857142857145</v>
      </c>
      <c r="H36" s="180">
        <f t="shared" si="2"/>
        <v>-1</v>
      </c>
      <c r="I36" s="180">
        <f t="shared" si="3"/>
        <v>-1</v>
      </c>
      <c r="J36" s="268" t="str">
        <f t="shared" si="4"/>
        <v/>
      </c>
      <c r="K36" s="178">
        <v>400</v>
      </c>
      <c r="L36" s="179">
        <v>200</v>
      </c>
      <c r="M36" s="181">
        <f t="shared" si="5"/>
        <v>0.5</v>
      </c>
      <c r="N36" s="178">
        <v>13750</v>
      </c>
      <c r="O36" s="179">
        <v>6505</v>
      </c>
      <c r="P36" s="181">
        <f t="shared" si="6"/>
        <v>0.47309090909090912</v>
      </c>
      <c r="Q36" s="180">
        <f t="shared" si="7"/>
        <v>-0.97090909090909094</v>
      </c>
      <c r="R36" s="180">
        <f t="shared" si="8"/>
        <v>-0.96925441967717141</v>
      </c>
      <c r="S36" s="268">
        <f t="shared" si="9"/>
        <v>2.6909090909090883E-2</v>
      </c>
    </row>
    <row r="37" spans="1:20" ht="16.5" x14ac:dyDescent="0.3">
      <c r="A37" s="177" t="s">
        <v>429</v>
      </c>
      <c r="B37" s="178">
        <v>0</v>
      </c>
      <c r="C37" s="179">
        <v>0</v>
      </c>
      <c r="D37" s="180" t="str">
        <f t="shared" si="0"/>
        <v/>
      </c>
      <c r="E37" s="178">
        <v>0</v>
      </c>
      <c r="F37" s="179">
        <v>0</v>
      </c>
      <c r="G37" s="181" t="str">
        <f t="shared" si="1"/>
        <v/>
      </c>
      <c r="H37" s="180" t="str">
        <f t="shared" si="2"/>
        <v/>
      </c>
      <c r="I37" s="180" t="str">
        <f t="shared" si="3"/>
        <v/>
      </c>
      <c r="J37" s="268" t="str">
        <f t="shared" si="4"/>
        <v/>
      </c>
      <c r="K37" s="178">
        <v>120</v>
      </c>
      <c r="L37" s="179">
        <v>51</v>
      </c>
      <c r="M37" s="181">
        <f t="shared" si="5"/>
        <v>0.42499999999999999</v>
      </c>
      <c r="N37" s="178">
        <v>0</v>
      </c>
      <c r="O37" s="179">
        <v>0</v>
      </c>
      <c r="P37" s="181" t="str">
        <f t="shared" si="6"/>
        <v/>
      </c>
      <c r="Q37" s="180" t="str">
        <f t="shared" si="7"/>
        <v/>
      </c>
      <c r="R37" s="180" t="str">
        <f t="shared" si="8"/>
        <v/>
      </c>
      <c r="S37" s="268" t="str">
        <f t="shared" si="9"/>
        <v/>
      </c>
    </row>
    <row r="38" spans="1:20" ht="16.5" x14ac:dyDescent="0.3">
      <c r="A38" s="177" t="s">
        <v>547</v>
      </c>
      <c r="B38" s="178">
        <v>0</v>
      </c>
      <c r="C38" s="179">
        <v>0</v>
      </c>
      <c r="D38" s="180" t="str">
        <f t="shared" si="0"/>
        <v/>
      </c>
      <c r="E38" s="178">
        <v>0</v>
      </c>
      <c r="F38" s="179">
        <v>0</v>
      </c>
      <c r="G38" s="181" t="str">
        <f t="shared" si="1"/>
        <v/>
      </c>
      <c r="H38" s="180" t="str">
        <f t="shared" si="2"/>
        <v/>
      </c>
      <c r="I38" s="180" t="str">
        <f t="shared" si="3"/>
        <v/>
      </c>
      <c r="J38" s="268" t="str">
        <f t="shared" si="4"/>
        <v/>
      </c>
      <c r="K38" s="178">
        <v>0</v>
      </c>
      <c r="L38" s="179">
        <v>0</v>
      </c>
      <c r="M38" s="181" t="str">
        <f t="shared" si="5"/>
        <v/>
      </c>
      <c r="N38" s="178">
        <v>1050</v>
      </c>
      <c r="O38" s="179">
        <v>772</v>
      </c>
      <c r="P38" s="181">
        <f t="shared" si="6"/>
        <v>0.73523809523809525</v>
      </c>
      <c r="Q38" s="180">
        <f t="shared" si="7"/>
        <v>-1</v>
      </c>
      <c r="R38" s="180">
        <f t="shared" si="8"/>
        <v>-1</v>
      </c>
      <c r="S38" s="268" t="str">
        <f t="shared" si="9"/>
        <v/>
      </c>
    </row>
    <row r="39" spans="1:20" ht="16.5" x14ac:dyDescent="0.3">
      <c r="A39" s="177" t="s">
        <v>427</v>
      </c>
      <c r="B39" s="178">
        <v>0</v>
      </c>
      <c r="C39" s="179">
        <v>0</v>
      </c>
      <c r="D39" s="180" t="str">
        <f t="shared" si="0"/>
        <v/>
      </c>
      <c r="E39" s="178">
        <v>0</v>
      </c>
      <c r="F39" s="179">
        <v>0</v>
      </c>
      <c r="G39" s="181" t="str">
        <f t="shared" si="1"/>
        <v/>
      </c>
      <c r="H39" s="180" t="str">
        <f t="shared" si="2"/>
        <v/>
      </c>
      <c r="I39" s="180" t="str">
        <f t="shared" si="3"/>
        <v/>
      </c>
      <c r="J39" s="268" t="str">
        <f t="shared" si="4"/>
        <v/>
      </c>
      <c r="K39" s="178">
        <v>0</v>
      </c>
      <c r="L39" s="179">
        <v>0</v>
      </c>
      <c r="M39" s="181" t="str">
        <f t="shared" si="5"/>
        <v/>
      </c>
      <c r="N39" s="178">
        <v>1212</v>
      </c>
      <c r="O39" s="179">
        <v>1095</v>
      </c>
      <c r="P39" s="181">
        <f t="shared" si="6"/>
        <v>0.90346534653465349</v>
      </c>
      <c r="Q39" s="180">
        <f t="shared" si="7"/>
        <v>-1</v>
      </c>
      <c r="R39" s="180">
        <f t="shared" si="8"/>
        <v>-1</v>
      </c>
      <c r="S39" s="268" t="str">
        <f t="shared" si="9"/>
        <v/>
      </c>
    </row>
    <row r="40" spans="1:20" ht="16.5" x14ac:dyDescent="0.3">
      <c r="A40" s="177" t="s">
        <v>544</v>
      </c>
      <c r="B40" s="178">
        <v>0</v>
      </c>
      <c r="C40" s="179">
        <v>0</v>
      </c>
      <c r="D40" s="180" t="str">
        <f t="shared" si="0"/>
        <v/>
      </c>
      <c r="E40" s="178">
        <v>0</v>
      </c>
      <c r="F40" s="179">
        <v>0</v>
      </c>
      <c r="G40" s="181" t="str">
        <f t="shared" si="1"/>
        <v/>
      </c>
      <c r="H40" s="180" t="str">
        <f t="shared" si="2"/>
        <v/>
      </c>
      <c r="I40" s="180" t="str">
        <f t="shared" si="3"/>
        <v/>
      </c>
      <c r="J40" s="268" t="str">
        <f t="shared" si="4"/>
        <v/>
      </c>
      <c r="K40" s="178">
        <v>284</v>
      </c>
      <c r="L40" s="179">
        <v>61</v>
      </c>
      <c r="M40" s="181">
        <f t="shared" si="5"/>
        <v>0.21478873239436619</v>
      </c>
      <c r="N40" s="178">
        <v>0</v>
      </c>
      <c r="O40" s="179">
        <v>0</v>
      </c>
      <c r="P40" s="181" t="str">
        <f t="shared" si="6"/>
        <v/>
      </c>
      <c r="Q40" s="180" t="str">
        <f t="shared" si="7"/>
        <v/>
      </c>
      <c r="R40" s="180" t="str">
        <f t="shared" si="8"/>
        <v/>
      </c>
      <c r="S40" s="268" t="str">
        <f t="shared" si="9"/>
        <v/>
      </c>
    </row>
    <row r="41" spans="1:20" ht="16.5" x14ac:dyDescent="0.3">
      <c r="A41" s="177" t="s">
        <v>540</v>
      </c>
      <c r="B41" s="178">
        <v>0</v>
      </c>
      <c r="C41" s="179">
        <v>0</v>
      </c>
      <c r="D41" s="180" t="str">
        <f t="shared" si="0"/>
        <v/>
      </c>
      <c r="E41" s="178">
        <v>0</v>
      </c>
      <c r="F41" s="179">
        <v>0</v>
      </c>
      <c r="G41" s="181" t="str">
        <f t="shared" si="1"/>
        <v/>
      </c>
      <c r="H41" s="180" t="str">
        <f t="shared" si="2"/>
        <v/>
      </c>
      <c r="I41" s="180" t="str">
        <f t="shared" si="3"/>
        <v/>
      </c>
      <c r="J41" s="268" t="str">
        <f t="shared" si="4"/>
        <v/>
      </c>
      <c r="K41" s="178">
        <v>0</v>
      </c>
      <c r="L41" s="179">
        <v>0</v>
      </c>
      <c r="M41" s="181" t="str">
        <f t="shared" si="5"/>
        <v/>
      </c>
      <c r="N41" s="178">
        <v>400</v>
      </c>
      <c r="O41" s="179">
        <v>252</v>
      </c>
      <c r="P41" s="181">
        <f t="shared" si="6"/>
        <v>0.63</v>
      </c>
      <c r="Q41" s="180">
        <f t="shared" si="7"/>
        <v>-1</v>
      </c>
      <c r="R41" s="180">
        <f t="shared" si="8"/>
        <v>-1</v>
      </c>
      <c r="S41" s="268" t="str">
        <f t="shared" si="9"/>
        <v/>
      </c>
    </row>
    <row r="42" spans="1:20" ht="16.5" x14ac:dyDescent="0.3">
      <c r="A42" s="177" t="s">
        <v>426</v>
      </c>
      <c r="B42" s="178">
        <v>0</v>
      </c>
      <c r="C42" s="179">
        <v>0</v>
      </c>
      <c r="D42" s="180" t="str">
        <f t="shared" si="0"/>
        <v/>
      </c>
      <c r="E42" s="178">
        <v>0</v>
      </c>
      <c r="F42" s="179">
        <v>0</v>
      </c>
      <c r="G42" s="181" t="str">
        <f t="shared" si="1"/>
        <v/>
      </c>
      <c r="H42" s="180" t="str">
        <f t="shared" si="2"/>
        <v/>
      </c>
      <c r="I42" s="180" t="str">
        <f t="shared" si="3"/>
        <v/>
      </c>
      <c r="J42" s="268" t="str">
        <f t="shared" si="4"/>
        <v/>
      </c>
      <c r="K42" s="178">
        <v>0</v>
      </c>
      <c r="L42" s="179">
        <v>0</v>
      </c>
      <c r="M42" s="181" t="str">
        <f t="shared" si="5"/>
        <v/>
      </c>
      <c r="N42" s="178">
        <v>300</v>
      </c>
      <c r="O42" s="179">
        <v>292</v>
      </c>
      <c r="P42" s="181">
        <f t="shared" si="6"/>
        <v>0.97333333333333338</v>
      </c>
      <c r="Q42" s="180">
        <f t="shared" si="7"/>
        <v>-1</v>
      </c>
      <c r="R42" s="180">
        <f t="shared" si="8"/>
        <v>-1</v>
      </c>
      <c r="S42" s="268" t="str">
        <f t="shared" si="9"/>
        <v/>
      </c>
    </row>
    <row r="43" spans="1:20" ht="16.5" x14ac:dyDescent="0.3">
      <c r="A43" s="177" t="s">
        <v>425</v>
      </c>
      <c r="B43" s="178">
        <v>0</v>
      </c>
      <c r="C43" s="179">
        <v>0</v>
      </c>
      <c r="D43" s="180" t="str">
        <f t="shared" si="0"/>
        <v/>
      </c>
      <c r="E43" s="178">
        <v>5472</v>
      </c>
      <c r="F43" s="179">
        <v>4533</v>
      </c>
      <c r="G43" s="181">
        <f t="shared" si="1"/>
        <v>0.82839912280701755</v>
      </c>
      <c r="H43" s="180">
        <f t="shared" si="2"/>
        <v>-1</v>
      </c>
      <c r="I43" s="180">
        <f t="shared" si="3"/>
        <v>-1</v>
      </c>
      <c r="J43" s="268" t="str">
        <f t="shared" si="4"/>
        <v/>
      </c>
      <c r="K43" s="178">
        <v>29760</v>
      </c>
      <c r="L43" s="179">
        <v>22880</v>
      </c>
      <c r="M43" s="181">
        <f t="shared" si="5"/>
        <v>0.76881720430107525</v>
      </c>
      <c r="N43" s="178">
        <v>44976</v>
      </c>
      <c r="O43" s="179">
        <v>35050</v>
      </c>
      <c r="P43" s="181">
        <f t="shared" si="6"/>
        <v>0.779304517965137</v>
      </c>
      <c r="Q43" s="180">
        <f t="shared" si="7"/>
        <v>-0.33831376734258267</v>
      </c>
      <c r="R43" s="180">
        <f t="shared" si="8"/>
        <v>-0.34721825962910124</v>
      </c>
      <c r="S43" s="268">
        <f t="shared" si="9"/>
        <v>-1.0487313664061748E-2</v>
      </c>
    </row>
    <row r="44" spans="1:20" ht="16.5" x14ac:dyDescent="0.3">
      <c r="A44" s="177" t="s">
        <v>244</v>
      </c>
      <c r="B44" s="178">
        <v>0</v>
      </c>
      <c r="C44" s="179">
        <v>0</v>
      </c>
      <c r="D44" s="180" t="str">
        <f t="shared" si="0"/>
        <v/>
      </c>
      <c r="E44" s="178">
        <v>0</v>
      </c>
      <c r="F44" s="179">
        <v>0</v>
      </c>
      <c r="G44" s="181" t="str">
        <f t="shared" si="1"/>
        <v/>
      </c>
      <c r="H44" s="180" t="str">
        <f t="shared" si="2"/>
        <v/>
      </c>
      <c r="I44" s="180" t="str">
        <f t="shared" si="3"/>
        <v/>
      </c>
      <c r="J44" s="268" t="str">
        <f t="shared" si="4"/>
        <v/>
      </c>
      <c r="K44" s="178">
        <v>31938</v>
      </c>
      <c r="L44" s="179">
        <v>26171</v>
      </c>
      <c r="M44" s="181">
        <f t="shared" si="5"/>
        <v>0.8194313983342727</v>
      </c>
      <c r="N44" s="178">
        <v>72874</v>
      </c>
      <c r="O44" s="179">
        <v>52637</v>
      </c>
      <c r="P44" s="181">
        <f t="shared" si="6"/>
        <v>0.72230150671021209</v>
      </c>
      <c r="Q44" s="180">
        <f t="shared" si="7"/>
        <v>-0.56173669621538547</v>
      </c>
      <c r="R44" s="180">
        <f t="shared" si="8"/>
        <v>-0.50280221137222858</v>
      </c>
      <c r="S44" s="268">
        <f t="shared" si="9"/>
        <v>9.7129891624060605E-2</v>
      </c>
      <c r="T44"/>
    </row>
    <row r="45" spans="1:20" ht="16.5" x14ac:dyDescent="0.3">
      <c r="A45" s="177" t="s">
        <v>431</v>
      </c>
      <c r="B45" s="178">
        <v>0</v>
      </c>
      <c r="C45" s="179">
        <v>0</v>
      </c>
      <c r="D45" s="180" t="str">
        <f t="shared" si="0"/>
        <v/>
      </c>
      <c r="E45" s="178">
        <v>0</v>
      </c>
      <c r="F45" s="179">
        <v>0</v>
      </c>
      <c r="G45" s="181" t="str">
        <f t="shared" si="1"/>
        <v/>
      </c>
      <c r="H45" s="180" t="str">
        <f t="shared" si="2"/>
        <v/>
      </c>
      <c r="I45" s="180" t="str">
        <f t="shared" si="3"/>
        <v/>
      </c>
      <c r="J45" s="268" t="str">
        <f t="shared" si="4"/>
        <v/>
      </c>
      <c r="K45" s="178">
        <v>0</v>
      </c>
      <c r="L45" s="179">
        <v>0</v>
      </c>
      <c r="M45" s="181" t="str">
        <f t="shared" si="5"/>
        <v/>
      </c>
      <c r="N45" s="178">
        <v>174</v>
      </c>
      <c r="O45" s="179">
        <v>173</v>
      </c>
      <c r="P45" s="181">
        <f t="shared" si="6"/>
        <v>0.99425287356321834</v>
      </c>
      <c r="Q45" s="180">
        <f t="shared" si="7"/>
        <v>-1</v>
      </c>
      <c r="R45" s="180">
        <f t="shared" si="8"/>
        <v>-1</v>
      </c>
      <c r="S45" s="268" t="str">
        <f t="shared" si="9"/>
        <v/>
      </c>
      <c r="T45" s="172"/>
    </row>
    <row r="46" spans="1:20" ht="16.5" x14ac:dyDescent="0.3">
      <c r="A46" s="177" t="s">
        <v>616</v>
      </c>
      <c r="B46" s="178">
        <v>0</v>
      </c>
      <c r="C46" s="179">
        <v>0</v>
      </c>
      <c r="D46" s="180" t="str">
        <f t="shared" si="0"/>
        <v/>
      </c>
      <c r="E46" s="178">
        <v>400</v>
      </c>
      <c r="F46" s="179">
        <v>145</v>
      </c>
      <c r="G46" s="181">
        <f t="shared" si="1"/>
        <v>0.36249999999999999</v>
      </c>
      <c r="H46" s="180">
        <f t="shared" si="2"/>
        <v>-1</v>
      </c>
      <c r="I46" s="180">
        <f t="shared" si="3"/>
        <v>-1</v>
      </c>
      <c r="J46" s="268" t="str">
        <f t="shared" si="4"/>
        <v/>
      </c>
      <c r="K46" s="178">
        <v>0</v>
      </c>
      <c r="L46" s="179">
        <v>0</v>
      </c>
      <c r="M46" s="181" t="str">
        <f t="shared" si="5"/>
        <v/>
      </c>
      <c r="N46" s="178">
        <v>600</v>
      </c>
      <c r="O46" s="179">
        <v>167</v>
      </c>
      <c r="P46" s="181">
        <f t="shared" si="6"/>
        <v>0.27833333333333332</v>
      </c>
      <c r="Q46" s="180">
        <f t="shared" si="7"/>
        <v>-1</v>
      </c>
      <c r="R46" s="180">
        <f t="shared" si="8"/>
        <v>-1</v>
      </c>
      <c r="S46" s="268" t="str">
        <f t="shared" si="9"/>
        <v/>
      </c>
      <c r="T46" s="172"/>
    </row>
    <row r="47" spans="1:20" ht="16.5" x14ac:dyDescent="0.3">
      <c r="A47" s="177" t="s">
        <v>542</v>
      </c>
      <c r="B47" s="178">
        <v>0</v>
      </c>
      <c r="C47" s="179">
        <v>0</v>
      </c>
      <c r="D47" s="180" t="str">
        <f t="shared" si="0"/>
        <v/>
      </c>
      <c r="E47" s="178">
        <v>0</v>
      </c>
      <c r="F47" s="179">
        <v>0</v>
      </c>
      <c r="G47" s="181" t="str">
        <f t="shared" si="1"/>
        <v/>
      </c>
      <c r="H47" s="180" t="str">
        <f t="shared" si="2"/>
        <v/>
      </c>
      <c r="I47" s="180" t="str">
        <f t="shared" si="3"/>
        <v/>
      </c>
      <c r="J47" s="268" t="str">
        <f t="shared" si="4"/>
        <v/>
      </c>
      <c r="K47" s="178">
        <v>0</v>
      </c>
      <c r="L47" s="179">
        <v>0</v>
      </c>
      <c r="M47" s="181" t="str">
        <f t="shared" si="5"/>
        <v/>
      </c>
      <c r="N47" s="178">
        <v>39</v>
      </c>
      <c r="O47" s="179">
        <v>16</v>
      </c>
      <c r="P47" s="181">
        <f t="shared" si="6"/>
        <v>0.41025641025641024</v>
      </c>
      <c r="Q47" s="180">
        <f t="shared" si="7"/>
        <v>-1</v>
      </c>
      <c r="R47" s="180">
        <f t="shared" si="8"/>
        <v>-1</v>
      </c>
      <c r="S47" s="268" t="str">
        <f t="shared" si="9"/>
        <v/>
      </c>
      <c r="T47" s="172"/>
    </row>
    <row r="48" spans="1:20" ht="16.5" x14ac:dyDescent="0.3">
      <c r="A48" s="177" t="s">
        <v>367</v>
      </c>
      <c r="B48" s="178">
        <v>0</v>
      </c>
      <c r="C48" s="179">
        <v>0</v>
      </c>
      <c r="D48" s="180" t="str">
        <f t="shared" si="0"/>
        <v/>
      </c>
      <c r="E48" s="178">
        <v>0</v>
      </c>
      <c r="F48" s="179">
        <v>0</v>
      </c>
      <c r="G48" s="181" t="str">
        <f t="shared" si="1"/>
        <v/>
      </c>
      <c r="H48" s="180" t="str">
        <f t="shared" si="2"/>
        <v/>
      </c>
      <c r="I48" s="180" t="str">
        <f t="shared" si="3"/>
        <v/>
      </c>
      <c r="J48" s="268" t="str">
        <f t="shared" si="4"/>
        <v/>
      </c>
      <c r="K48" s="178">
        <v>6768</v>
      </c>
      <c r="L48" s="179">
        <v>5457</v>
      </c>
      <c r="M48" s="181">
        <f t="shared" si="5"/>
        <v>0.80629432624113473</v>
      </c>
      <c r="N48" s="178">
        <v>0</v>
      </c>
      <c r="O48" s="179">
        <v>0</v>
      </c>
      <c r="P48" s="181" t="str">
        <f t="shared" si="6"/>
        <v/>
      </c>
      <c r="Q48" s="180" t="str">
        <f t="shared" si="7"/>
        <v/>
      </c>
      <c r="R48" s="180" t="str">
        <f t="shared" si="8"/>
        <v/>
      </c>
      <c r="S48" s="268" t="str">
        <f t="shared" si="9"/>
        <v/>
      </c>
      <c r="T48" s="172"/>
    </row>
    <row r="49" spans="1:20" ht="17.25" thickBot="1" x14ac:dyDescent="0.35">
      <c r="A49" s="177" t="s">
        <v>541</v>
      </c>
      <c r="B49" s="178">
        <v>0</v>
      </c>
      <c r="C49" s="179">
        <v>0</v>
      </c>
      <c r="D49" s="180" t="str">
        <f t="shared" si="0"/>
        <v/>
      </c>
      <c r="E49" s="178">
        <v>0</v>
      </c>
      <c r="F49" s="179">
        <v>0</v>
      </c>
      <c r="G49" s="181" t="str">
        <f t="shared" si="1"/>
        <v/>
      </c>
      <c r="H49" s="180" t="str">
        <f t="shared" si="2"/>
        <v/>
      </c>
      <c r="I49" s="180" t="str">
        <f t="shared" si="3"/>
        <v/>
      </c>
      <c r="J49" s="268" t="str">
        <f t="shared" si="4"/>
        <v/>
      </c>
      <c r="K49" s="178">
        <v>1136</v>
      </c>
      <c r="L49" s="179">
        <v>1015</v>
      </c>
      <c r="M49" s="181">
        <f t="shared" si="5"/>
        <v>0.89348591549295775</v>
      </c>
      <c r="N49" s="178">
        <v>0</v>
      </c>
      <c r="O49" s="179">
        <v>0</v>
      </c>
      <c r="P49" s="181" t="str">
        <f t="shared" si="6"/>
        <v/>
      </c>
      <c r="Q49" s="180" t="str">
        <f t="shared" si="7"/>
        <v/>
      </c>
      <c r="R49" s="180" t="str">
        <f t="shared" si="8"/>
        <v/>
      </c>
      <c r="S49" s="268" t="str">
        <f t="shared" si="9"/>
        <v/>
      </c>
      <c r="T49" s="172"/>
    </row>
    <row r="50" spans="1:20" ht="16.5" thickTop="1" x14ac:dyDescent="0.25">
      <c r="A50" s="211" t="s">
        <v>174</v>
      </c>
      <c r="B50" s="212">
        <v>377666</v>
      </c>
      <c r="C50" s="213">
        <v>318723</v>
      </c>
      <c r="D50" s="214">
        <f t="shared" si="0"/>
        <v>0.84392823288302365</v>
      </c>
      <c r="E50" s="212">
        <v>398197</v>
      </c>
      <c r="F50" s="213">
        <v>339801</v>
      </c>
      <c r="G50" s="215">
        <f t="shared" si="1"/>
        <v>0.85334897048445868</v>
      </c>
      <c r="H50" s="214">
        <f t="shared" si="2"/>
        <v>-5.155990627754603E-2</v>
      </c>
      <c r="I50" s="214">
        <f t="shared" si="3"/>
        <v>-6.2030423689159231E-2</v>
      </c>
      <c r="J50" s="267">
        <f t="shared" si="4"/>
        <v>-9.4207376014350253E-3</v>
      </c>
      <c r="K50" s="216">
        <v>4561580</v>
      </c>
      <c r="L50" s="212">
        <v>3904626</v>
      </c>
      <c r="M50" s="215">
        <f t="shared" si="5"/>
        <v>0.85598104165661892</v>
      </c>
      <c r="N50" s="212">
        <v>4114807</v>
      </c>
      <c r="O50" s="213">
        <v>3554281</v>
      </c>
      <c r="P50" s="215">
        <f t="shared" si="6"/>
        <v>0.86377830114510834</v>
      </c>
      <c r="Q50" s="214">
        <f t="shared" si="7"/>
        <v>0.10857690287782629</v>
      </c>
      <c r="R50" s="214">
        <f t="shared" si="8"/>
        <v>9.8569865466461515E-2</v>
      </c>
      <c r="S50" s="267">
        <f t="shared" si="9"/>
        <v>-7.7972594884894164E-3</v>
      </c>
      <c r="T50" s="172"/>
    </row>
    <row r="51" spans="1:20" ht="16.5" x14ac:dyDescent="0.3">
      <c r="A51" s="177" t="s">
        <v>175</v>
      </c>
      <c r="B51" s="178">
        <v>58739</v>
      </c>
      <c r="C51" s="179">
        <v>48676</v>
      </c>
      <c r="D51" s="180">
        <f t="shared" si="0"/>
        <v>0.82868281720832837</v>
      </c>
      <c r="E51" s="178">
        <v>82637</v>
      </c>
      <c r="F51" s="179">
        <v>71484</v>
      </c>
      <c r="G51" s="181">
        <f t="shared" si="1"/>
        <v>0.86503624284521463</v>
      </c>
      <c r="H51" s="180">
        <f t="shared" si="2"/>
        <v>-0.2891924924670547</v>
      </c>
      <c r="I51" s="180">
        <f t="shared" si="3"/>
        <v>-0.31906440602092778</v>
      </c>
      <c r="J51" s="268">
        <f t="shared" si="4"/>
        <v>-3.6353425636886261E-2</v>
      </c>
      <c r="K51" s="178">
        <v>783221</v>
      </c>
      <c r="L51" s="179">
        <v>677780</v>
      </c>
      <c r="M51" s="181">
        <f t="shared" si="5"/>
        <v>0.86537516231051004</v>
      </c>
      <c r="N51" s="178">
        <v>771489</v>
      </c>
      <c r="O51" s="179">
        <v>668819</v>
      </c>
      <c r="P51" s="181">
        <f t="shared" si="6"/>
        <v>0.86691968388402163</v>
      </c>
      <c r="Q51" s="180">
        <f t="shared" si="7"/>
        <v>1.520695693652141E-2</v>
      </c>
      <c r="R51" s="180">
        <f t="shared" si="8"/>
        <v>1.339824376998866E-2</v>
      </c>
      <c r="S51" s="268">
        <f t="shared" si="9"/>
        <v>-1.5445215735115925E-3</v>
      </c>
      <c r="T51" s="172"/>
    </row>
    <row r="52" spans="1:20" ht="16.5" x14ac:dyDescent="0.3">
      <c r="A52" s="177" t="s">
        <v>176</v>
      </c>
      <c r="B52" s="178">
        <v>37988</v>
      </c>
      <c r="C52" s="179">
        <v>29416</v>
      </c>
      <c r="D52" s="180">
        <f t="shared" si="0"/>
        <v>0.77434979467200171</v>
      </c>
      <c r="E52" s="178">
        <v>34659</v>
      </c>
      <c r="F52" s="179">
        <v>30657</v>
      </c>
      <c r="G52" s="181">
        <f t="shared" si="1"/>
        <v>0.88453215614991776</v>
      </c>
      <c r="H52" s="180">
        <f t="shared" si="2"/>
        <v>9.6050088000230849E-2</v>
      </c>
      <c r="I52" s="180">
        <f t="shared" si="3"/>
        <v>-4.0480151352056626E-2</v>
      </c>
      <c r="J52" s="268">
        <f t="shared" si="4"/>
        <v>-0.11018236147791605</v>
      </c>
      <c r="K52" s="178">
        <v>440488</v>
      </c>
      <c r="L52" s="179">
        <v>374127</v>
      </c>
      <c r="M52" s="181">
        <f t="shared" si="5"/>
        <v>0.84934663373349562</v>
      </c>
      <c r="N52" s="178">
        <v>353597</v>
      </c>
      <c r="O52" s="179">
        <v>317673</v>
      </c>
      <c r="P52" s="181">
        <f t="shared" si="6"/>
        <v>0.89840411541953125</v>
      </c>
      <c r="Q52" s="180">
        <f t="shared" si="7"/>
        <v>0.24573455091530749</v>
      </c>
      <c r="R52" s="180">
        <f t="shared" si="8"/>
        <v>0.1777110424870858</v>
      </c>
      <c r="S52" s="268">
        <f t="shared" si="9"/>
        <v>-4.9057481686035631E-2</v>
      </c>
      <c r="T52" s="172"/>
    </row>
    <row r="53" spans="1:20" ht="16.5" x14ac:dyDescent="0.3">
      <c r="A53" s="177" t="s">
        <v>179</v>
      </c>
      <c r="B53" s="178">
        <v>29090</v>
      </c>
      <c r="C53" s="179">
        <v>25750</v>
      </c>
      <c r="D53" s="180">
        <f t="shared" si="0"/>
        <v>0.88518391199724988</v>
      </c>
      <c r="E53" s="178">
        <v>28913</v>
      </c>
      <c r="F53" s="179">
        <v>25111</v>
      </c>
      <c r="G53" s="181">
        <f t="shared" si="1"/>
        <v>0.86850205789783141</v>
      </c>
      <c r="H53" s="180">
        <f t="shared" si="2"/>
        <v>6.121813717013147E-3</v>
      </c>
      <c r="I53" s="180">
        <f t="shared" si="3"/>
        <v>2.5447015252279881E-2</v>
      </c>
      <c r="J53" s="268">
        <f t="shared" si="4"/>
        <v>1.6681854099418469E-2</v>
      </c>
      <c r="K53" s="178">
        <v>328693</v>
      </c>
      <c r="L53" s="179">
        <v>282227</v>
      </c>
      <c r="M53" s="181">
        <f t="shared" si="5"/>
        <v>0.8586340445339572</v>
      </c>
      <c r="N53" s="178">
        <v>323578</v>
      </c>
      <c r="O53" s="179">
        <v>286451</v>
      </c>
      <c r="P53" s="181"/>
      <c r="Q53" s="180">
        <f t="shared" si="7"/>
        <v>1.5807625981988815E-2</v>
      </c>
      <c r="R53" s="180">
        <f t="shared" si="8"/>
        <v>-1.4745977497023888E-2</v>
      </c>
      <c r="S53" s="268">
        <f t="shared" si="9"/>
        <v>0.8586340445339572</v>
      </c>
      <c r="T53" s="172"/>
    </row>
    <row r="54" spans="1:20" ht="16.5" x14ac:dyDescent="0.3">
      <c r="A54" s="177" t="s">
        <v>177</v>
      </c>
      <c r="B54" s="178">
        <v>28584</v>
      </c>
      <c r="C54" s="179">
        <v>24407</v>
      </c>
      <c r="D54" s="180">
        <f t="shared" si="0"/>
        <v>0.85386929750909601</v>
      </c>
      <c r="E54" s="178">
        <v>30439</v>
      </c>
      <c r="F54" s="179">
        <v>26459</v>
      </c>
      <c r="G54" s="181">
        <f t="shared" si="1"/>
        <v>0.86924669010151445</v>
      </c>
      <c r="H54" s="180">
        <f t="shared" si="2"/>
        <v>-6.0941555241630807E-2</v>
      </c>
      <c r="I54" s="180">
        <f t="shared" si="3"/>
        <v>-7.7553951396500231E-2</v>
      </c>
      <c r="J54" s="268">
        <f t="shared" si="4"/>
        <v>-1.5377392592418437E-2</v>
      </c>
      <c r="K54" s="178">
        <v>335623</v>
      </c>
      <c r="L54" s="179">
        <v>289768</v>
      </c>
      <c r="M54" s="181">
        <f t="shared" si="5"/>
        <v>0.86337348751426457</v>
      </c>
      <c r="N54" s="178">
        <v>329889</v>
      </c>
      <c r="O54" s="179">
        <v>277399</v>
      </c>
      <c r="P54" s="181"/>
      <c r="Q54" s="180">
        <f t="shared" si="7"/>
        <v>1.7381604115323634E-2</v>
      </c>
      <c r="R54" s="180">
        <f t="shared" si="8"/>
        <v>4.4589201835623093E-2</v>
      </c>
      <c r="S54" s="268">
        <f t="shared" si="9"/>
        <v>0.86337348751426457</v>
      </c>
      <c r="T54" s="172"/>
    </row>
    <row r="55" spans="1:20" ht="16.5" x14ac:dyDescent="0.3">
      <c r="A55" s="177" t="s">
        <v>178</v>
      </c>
      <c r="B55" s="178">
        <v>20995</v>
      </c>
      <c r="C55" s="179">
        <v>18595</v>
      </c>
      <c r="D55" s="180">
        <f t="shared" si="0"/>
        <v>0.88568706834960709</v>
      </c>
      <c r="E55" s="178">
        <v>24203</v>
      </c>
      <c r="F55" s="179">
        <v>20700</v>
      </c>
      <c r="G55" s="181">
        <f t="shared" si="1"/>
        <v>0.85526587613105809</v>
      </c>
      <c r="H55" s="180">
        <f t="shared" si="2"/>
        <v>-0.13254555220427222</v>
      </c>
      <c r="I55" s="180">
        <f t="shared" si="3"/>
        <v>-0.10169082125603868</v>
      </c>
      <c r="J55" s="268">
        <f t="shared" si="4"/>
        <v>3.0421192218548998E-2</v>
      </c>
      <c r="K55" s="178">
        <v>305325</v>
      </c>
      <c r="L55" s="179">
        <v>263872</v>
      </c>
      <c r="M55" s="181">
        <f t="shared" si="5"/>
        <v>0.86423319413739463</v>
      </c>
      <c r="N55" s="178">
        <v>203578</v>
      </c>
      <c r="O55" s="179">
        <v>182777</v>
      </c>
      <c r="P55" s="181">
        <f t="shared" si="6"/>
        <v>0.89782294746976588</v>
      </c>
      <c r="Q55" s="180">
        <f t="shared" si="7"/>
        <v>0.49979369087032977</v>
      </c>
      <c r="R55" s="180">
        <f t="shared" si="8"/>
        <v>0.44368273907548539</v>
      </c>
      <c r="S55" s="268">
        <f t="shared" si="9"/>
        <v>-3.3589753332371242E-2</v>
      </c>
      <c r="T55" s="172"/>
    </row>
    <row r="56" spans="1:20" ht="16.5" x14ac:dyDescent="0.3">
      <c r="A56" s="177" t="s">
        <v>181</v>
      </c>
      <c r="B56" s="178">
        <v>19319</v>
      </c>
      <c r="C56" s="179">
        <v>14817</v>
      </c>
      <c r="D56" s="180">
        <f t="shared" si="0"/>
        <v>0.76696516382835556</v>
      </c>
      <c r="E56" s="178">
        <v>18509</v>
      </c>
      <c r="F56" s="179">
        <v>15637</v>
      </c>
      <c r="G56" s="181">
        <f t="shared" si="1"/>
        <v>0.84483224377329946</v>
      </c>
      <c r="H56" s="180">
        <f t="shared" si="2"/>
        <v>4.3762493921875922E-2</v>
      </c>
      <c r="I56" s="180">
        <f t="shared" si="3"/>
        <v>-5.2439726290209099E-2</v>
      </c>
      <c r="J56" s="268">
        <f t="shared" si="4"/>
        <v>-7.7867079944943907E-2</v>
      </c>
      <c r="K56" s="178">
        <v>206857</v>
      </c>
      <c r="L56" s="179">
        <v>173008</v>
      </c>
      <c r="M56" s="181">
        <f t="shared" si="5"/>
        <v>0.83636521848426693</v>
      </c>
      <c r="N56" s="178">
        <v>202823</v>
      </c>
      <c r="O56" s="179">
        <v>177911</v>
      </c>
      <c r="P56" s="181">
        <f t="shared" si="6"/>
        <v>0.87717369331880501</v>
      </c>
      <c r="Q56" s="180">
        <f t="shared" si="7"/>
        <v>1.9889263052020656E-2</v>
      </c>
      <c r="R56" s="180">
        <f t="shared" si="8"/>
        <v>-2.7558723181815625E-2</v>
      </c>
      <c r="S56" s="268">
        <f t="shared" si="9"/>
        <v>-4.0808474834538089E-2</v>
      </c>
      <c r="T56" s="172"/>
    </row>
    <row r="57" spans="1:20" ht="16.5" x14ac:dyDescent="0.3">
      <c r="A57" s="177" t="s">
        <v>182</v>
      </c>
      <c r="B57" s="178">
        <v>17694</v>
      </c>
      <c r="C57" s="179">
        <v>15245</v>
      </c>
      <c r="D57" s="180">
        <f t="shared" si="0"/>
        <v>0.86159149994348372</v>
      </c>
      <c r="E57" s="178">
        <v>19620</v>
      </c>
      <c r="F57" s="179">
        <v>16336</v>
      </c>
      <c r="G57" s="181">
        <f t="shared" si="1"/>
        <v>0.83261977573904178</v>
      </c>
      <c r="H57" s="180">
        <f t="shared" si="2"/>
        <v>-9.8165137614678932E-2</v>
      </c>
      <c r="I57" s="180">
        <f t="shared" si="3"/>
        <v>-6.6785014691478906E-2</v>
      </c>
      <c r="J57" s="268">
        <f t="shared" si="4"/>
        <v>2.897172420444194E-2</v>
      </c>
      <c r="K57" s="178">
        <v>201626</v>
      </c>
      <c r="L57" s="179">
        <v>171202</v>
      </c>
      <c r="M57" s="181">
        <f t="shared" si="5"/>
        <v>0.84910676202473889</v>
      </c>
      <c r="N57" s="178">
        <v>210223</v>
      </c>
      <c r="O57" s="179">
        <v>176047</v>
      </c>
      <c r="P57" s="181">
        <f t="shared" si="6"/>
        <v>0.8374297769511424</v>
      </c>
      <c r="Q57" s="180">
        <f t="shared" si="7"/>
        <v>-4.0894668994353567E-2</v>
      </c>
      <c r="R57" s="180">
        <f t="shared" si="8"/>
        <v>-2.7521059717007357E-2</v>
      </c>
      <c r="S57" s="268">
        <f t="shared" si="9"/>
        <v>1.1676985073596491E-2</v>
      </c>
      <c r="T57" s="172"/>
    </row>
    <row r="58" spans="1:20" ht="16.5" x14ac:dyDescent="0.3">
      <c r="A58" s="177" t="s">
        <v>185</v>
      </c>
      <c r="B58" s="178">
        <v>16636</v>
      </c>
      <c r="C58" s="179">
        <v>14279</v>
      </c>
      <c r="D58" s="180">
        <f t="shared" si="0"/>
        <v>0.85831930752584751</v>
      </c>
      <c r="E58" s="178">
        <v>15188</v>
      </c>
      <c r="F58" s="179">
        <v>11765</v>
      </c>
      <c r="G58" s="181">
        <f t="shared" si="1"/>
        <v>0.77462470371345804</v>
      </c>
      <c r="H58" s="180">
        <f t="shared" si="2"/>
        <v>9.5338425072425625E-2</v>
      </c>
      <c r="I58" s="180">
        <f t="shared" si="3"/>
        <v>0.21368465788355295</v>
      </c>
      <c r="J58" s="268">
        <f t="shared" si="4"/>
        <v>8.3694603812389468E-2</v>
      </c>
      <c r="K58" s="178">
        <v>167644</v>
      </c>
      <c r="L58" s="179">
        <v>143880</v>
      </c>
      <c r="M58" s="181">
        <f t="shared" si="5"/>
        <v>0.85824723819522319</v>
      </c>
      <c r="N58" s="178">
        <v>164906</v>
      </c>
      <c r="O58" s="179">
        <v>143357</v>
      </c>
      <c r="P58" s="181">
        <f t="shared" si="6"/>
        <v>0.86932555516476051</v>
      </c>
      <c r="Q58" s="180">
        <f t="shared" si="7"/>
        <v>1.6603398299637417E-2</v>
      </c>
      <c r="R58" s="180">
        <f t="shared" si="8"/>
        <v>3.6482348263426889E-3</v>
      </c>
      <c r="S58" s="268">
        <f t="shared" si="9"/>
        <v>-1.1078316969537316E-2</v>
      </c>
      <c r="T58" s="172"/>
    </row>
    <row r="59" spans="1:20" ht="16.5" x14ac:dyDescent="0.3">
      <c r="A59" s="177" t="s">
        <v>180</v>
      </c>
      <c r="B59" s="178">
        <v>16412</v>
      </c>
      <c r="C59" s="179">
        <v>15458</v>
      </c>
      <c r="D59" s="180">
        <f t="shared" si="0"/>
        <v>0.94187180112113089</v>
      </c>
      <c r="E59" s="178">
        <v>19284</v>
      </c>
      <c r="F59" s="179">
        <v>17600</v>
      </c>
      <c r="G59" s="181">
        <f t="shared" si="1"/>
        <v>0.91267371914540552</v>
      </c>
      <c r="H59" s="180">
        <f t="shared" si="2"/>
        <v>-0.14893175689690941</v>
      </c>
      <c r="I59" s="180">
        <f t="shared" si="3"/>
        <v>-0.12170454545454545</v>
      </c>
      <c r="J59" s="268">
        <f t="shared" si="4"/>
        <v>2.9198081975725376E-2</v>
      </c>
      <c r="K59" s="178">
        <v>200262</v>
      </c>
      <c r="L59" s="179">
        <v>181093</v>
      </c>
      <c r="M59" s="181">
        <f t="shared" si="5"/>
        <v>0.90428039268558191</v>
      </c>
      <c r="N59" s="178">
        <v>189890</v>
      </c>
      <c r="O59" s="179">
        <v>170953</v>
      </c>
      <c r="P59" s="181">
        <f t="shared" si="6"/>
        <v>0.90027384275106637</v>
      </c>
      <c r="Q59" s="180">
        <f t="shared" si="7"/>
        <v>5.4621096424245508E-2</v>
      </c>
      <c r="R59" s="180">
        <f t="shared" si="8"/>
        <v>5.9314548443139437E-2</v>
      </c>
      <c r="S59" s="268">
        <f t="shared" si="9"/>
        <v>4.0065499345155464E-3</v>
      </c>
      <c r="T59" s="172"/>
    </row>
    <row r="60" spans="1:20" ht="16.5" x14ac:dyDescent="0.3">
      <c r="A60" s="177" t="s">
        <v>187</v>
      </c>
      <c r="B60" s="178">
        <v>15212</v>
      </c>
      <c r="C60" s="179">
        <v>12516</v>
      </c>
      <c r="D60" s="180">
        <f t="shared" si="0"/>
        <v>0.82277149618722056</v>
      </c>
      <c r="E60" s="178">
        <v>14981</v>
      </c>
      <c r="F60" s="179">
        <v>13998</v>
      </c>
      <c r="G60" s="181">
        <f t="shared" si="1"/>
        <v>0.93438355249983307</v>
      </c>
      <c r="H60" s="180">
        <f t="shared" si="2"/>
        <v>1.541953140644825E-2</v>
      </c>
      <c r="I60" s="180">
        <f t="shared" si="3"/>
        <v>-0.10587226746678102</v>
      </c>
      <c r="J60" s="268">
        <f t="shared" si="4"/>
        <v>-0.11161205631261251</v>
      </c>
      <c r="K60" s="178">
        <v>167212</v>
      </c>
      <c r="L60" s="179">
        <v>149221</v>
      </c>
      <c r="M60" s="181">
        <f t="shared" si="5"/>
        <v>0.89240604741286511</v>
      </c>
      <c r="N60" s="178">
        <v>167008</v>
      </c>
      <c r="O60" s="179">
        <v>152308</v>
      </c>
      <c r="P60" s="181">
        <f t="shared" si="6"/>
        <v>0.91198026441847102</v>
      </c>
      <c r="Q60" s="180">
        <f t="shared" si="7"/>
        <v>1.2214983713354499E-3</v>
      </c>
      <c r="R60" s="180">
        <f t="shared" si="8"/>
        <v>-2.0268140872442664E-2</v>
      </c>
      <c r="S60" s="268">
        <f t="shared" si="9"/>
        <v>-1.9574217005605909E-2</v>
      </c>
      <c r="T60" s="172"/>
    </row>
    <row r="61" spans="1:20" ht="16.5" x14ac:dyDescent="0.3">
      <c r="A61" s="177" t="s">
        <v>188</v>
      </c>
      <c r="B61" s="178">
        <v>14996</v>
      </c>
      <c r="C61" s="179">
        <v>13062</v>
      </c>
      <c r="D61" s="180">
        <f t="shared" si="0"/>
        <v>0.87103227527340621</v>
      </c>
      <c r="E61" s="178">
        <v>16677</v>
      </c>
      <c r="F61" s="179">
        <v>14200</v>
      </c>
      <c r="G61" s="181">
        <f t="shared" si="1"/>
        <v>0.85147208730587032</v>
      </c>
      <c r="H61" s="180">
        <f t="shared" si="2"/>
        <v>-0.10079750554656108</v>
      </c>
      <c r="I61" s="180">
        <f t="shared" si="3"/>
        <v>-8.0140845070422517E-2</v>
      </c>
      <c r="J61" s="268">
        <f t="shared" si="4"/>
        <v>1.9560187967535891E-2</v>
      </c>
      <c r="K61" s="178">
        <v>173568</v>
      </c>
      <c r="L61" s="179">
        <v>147307</v>
      </c>
      <c r="M61" s="181">
        <f t="shared" si="5"/>
        <v>0.84869906895280234</v>
      </c>
      <c r="N61" s="178">
        <v>179675</v>
      </c>
      <c r="O61" s="179">
        <v>145703</v>
      </c>
      <c r="P61" s="181">
        <f t="shared" si="6"/>
        <v>0.81092528175873102</v>
      </c>
      <c r="Q61" s="180">
        <f t="shared" si="7"/>
        <v>-3.3989147071100567E-2</v>
      </c>
      <c r="R61" s="180">
        <f t="shared" si="8"/>
        <v>1.1008695771535182E-2</v>
      </c>
      <c r="S61" s="268">
        <f t="shared" si="9"/>
        <v>3.7773787194071318E-2</v>
      </c>
      <c r="T61" s="172"/>
    </row>
    <row r="62" spans="1:20" ht="16.5" x14ac:dyDescent="0.3">
      <c r="A62" s="177" t="s">
        <v>184</v>
      </c>
      <c r="B62" s="178">
        <v>14664</v>
      </c>
      <c r="C62" s="179">
        <v>11743</v>
      </c>
      <c r="D62" s="180">
        <f t="shared" si="0"/>
        <v>0.80080469176213853</v>
      </c>
      <c r="E62" s="178">
        <v>9024</v>
      </c>
      <c r="F62" s="179">
        <v>7555</v>
      </c>
      <c r="G62" s="181">
        <f t="shared" si="1"/>
        <v>0.8372118794326241</v>
      </c>
      <c r="H62" s="180">
        <f t="shared" si="2"/>
        <v>0.625</v>
      </c>
      <c r="I62" s="180">
        <f t="shared" si="3"/>
        <v>0.55433487756452671</v>
      </c>
      <c r="J62" s="268">
        <f t="shared" si="4"/>
        <v>-3.6407187670485563E-2</v>
      </c>
      <c r="K62" s="178">
        <v>178788</v>
      </c>
      <c r="L62" s="179">
        <v>147090</v>
      </c>
      <c r="M62" s="181">
        <f t="shared" si="5"/>
        <v>0.82270622189408682</v>
      </c>
      <c r="N62" s="178">
        <v>126900</v>
      </c>
      <c r="O62" s="179">
        <v>103344</v>
      </c>
      <c r="P62" s="181">
        <f t="shared" si="6"/>
        <v>0.81437352245862882</v>
      </c>
      <c r="Q62" s="180">
        <f t="shared" si="7"/>
        <v>0.40888888888888886</v>
      </c>
      <c r="R62" s="180">
        <f t="shared" si="8"/>
        <v>0.42330469112865776</v>
      </c>
      <c r="S62" s="268">
        <f t="shared" si="9"/>
        <v>8.332699435458002E-3</v>
      </c>
      <c r="T62" s="172"/>
    </row>
    <row r="63" spans="1:20" ht="16.5" x14ac:dyDescent="0.3">
      <c r="A63" s="177" t="s">
        <v>189</v>
      </c>
      <c r="B63" s="178">
        <v>13414</v>
      </c>
      <c r="C63" s="179">
        <v>12194</v>
      </c>
      <c r="D63" s="180">
        <f t="shared" si="0"/>
        <v>0.90905024601162965</v>
      </c>
      <c r="E63" s="178">
        <v>11940</v>
      </c>
      <c r="F63" s="179">
        <v>9809</v>
      </c>
      <c r="G63" s="181">
        <f t="shared" si="1"/>
        <v>0.82152428810720268</v>
      </c>
      <c r="H63" s="180">
        <f t="shared" si="2"/>
        <v>0.12345058626465666</v>
      </c>
      <c r="I63" s="180">
        <f t="shared" si="3"/>
        <v>0.24314405138138451</v>
      </c>
      <c r="J63" s="268">
        <f t="shared" si="4"/>
        <v>8.7525957904426965E-2</v>
      </c>
      <c r="K63" s="178">
        <v>134606</v>
      </c>
      <c r="L63" s="179">
        <v>120829</v>
      </c>
      <c r="M63" s="181">
        <f t="shared" si="5"/>
        <v>0.89764943613211889</v>
      </c>
      <c r="N63" s="178">
        <v>132932</v>
      </c>
      <c r="O63" s="179">
        <v>116779</v>
      </c>
      <c r="P63" s="181">
        <f t="shared" si="6"/>
        <v>0.87848674510275926</v>
      </c>
      <c r="Q63" s="180">
        <f t="shared" si="7"/>
        <v>1.2592904642975356E-2</v>
      </c>
      <c r="R63" s="180">
        <f t="shared" si="8"/>
        <v>3.4680892968770083E-2</v>
      </c>
      <c r="S63" s="268">
        <f t="shared" si="9"/>
        <v>1.9162691029359635E-2</v>
      </c>
      <c r="T63" s="172"/>
    </row>
    <row r="64" spans="1:20" ht="16.5" x14ac:dyDescent="0.3">
      <c r="A64" s="177" t="s">
        <v>186</v>
      </c>
      <c r="B64" s="178">
        <v>12362</v>
      </c>
      <c r="C64" s="179">
        <v>10796</v>
      </c>
      <c r="D64" s="180">
        <f t="shared" si="0"/>
        <v>0.87332146901795826</v>
      </c>
      <c r="E64" s="178">
        <v>16535</v>
      </c>
      <c r="F64" s="179">
        <v>12769</v>
      </c>
      <c r="G64" s="181">
        <f t="shared" si="1"/>
        <v>0.77224070154218327</v>
      </c>
      <c r="H64" s="180">
        <f t="shared" si="2"/>
        <v>-0.25237375264590267</v>
      </c>
      <c r="I64" s="180">
        <f t="shared" si="3"/>
        <v>-0.15451484062964993</v>
      </c>
      <c r="J64" s="268">
        <f t="shared" si="4"/>
        <v>0.10108076747577499</v>
      </c>
      <c r="K64" s="178">
        <v>166706</v>
      </c>
      <c r="L64" s="179">
        <v>142233</v>
      </c>
      <c r="M64" s="181">
        <f t="shared" si="5"/>
        <v>0.85319664559164032</v>
      </c>
      <c r="N64" s="178">
        <v>175826</v>
      </c>
      <c r="O64" s="179">
        <v>136792</v>
      </c>
      <c r="P64" s="181">
        <f t="shared" si="6"/>
        <v>0.77799642828705651</v>
      </c>
      <c r="Q64" s="180">
        <f t="shared" si="7"/>
        <v>-5.1869461854333276E-2</v>
      </c>
      <c r="R64" s="180">
        <f t="shared" si="8"/>
        <v>3.9775717878238526E-2</v>
      </c>
      <c r="S64" s="268">
        <f t="shared" si="9"/>
        <v>7.5200217304583816E-2</v>
      </c>
      <c r="T64" s="172"/>
    </row>
    <row r="65" spans="1:20" ht="16.5" x14ac:dyDescent="0.3">
      <c r="A65" s="177" t="s">
        <v>194</v>
      </c>
      <c r="B65" s="178">
        <v>11273</v>
      </c>
      <c r="C65" s="179">
        <v>8135</v>
      </c>
      <c r="D65" s="180">
        <f t="shared" si="0"/>
        <v>0.7216357668766078</v>
      </c>
      <c r="E65" s="178">
        <v>7188</v>
      </c>
      <c r="F65" s="179">
        <v>5926</v>
      </c>
      <c r="G65" s="181">
        <f t="shared" si="1"/>
        <v>0.82442960489705064</v>
      </c>
      <c r="H65" s="180">
        <f t="shared" si="2"/>
        <v>0.56830829159710627</v>
      </c>
      <c r="I65" s="180">
        <f t="shared" si="3"/>
        <v>0.37276409044886938</v>
      </c>
      <c r="J65" s="268">
        <f t="shared" si="4"/>
        <v>-0.10279383802044284</v>
      </c>
      <c r="K65" s="178">
        <v>88113</v>
      </c>
      <c r="L65" s="179">
        <v>74772</v>
      </c>
      <c r="M65" s="181">
        <f t="shared" si="5"/>
        <v>0.84859214871812327</v>
      </c>
      <c r="N65" s="178">
        <v>84839</v>
      </c>
      <c r="O65" s="179">
        <v>73425</v>
      </c>
      <c r="P65" s="181">
        <f t="shared" si="6"/>
        <v>0.86546281780784784</v>
      </c>
      <c r="Q65" s="180">
        <f t="shared" si="7"/>
        <v>3.8590742465139938E-2</v>
      </c>
      <c r="R65" s="180">
        <f t="shared" si="8"/>
        <v>1.8345250255362711E-2</v>
      </c>
      <c r="S65" s="268">
        <f t="shared" si="9"/>
        <v>-1.6870669089724566E-2</v>
      </c>
      <c r="T65" s="172"/>
    </row>
    <row r="66" spans="1:20" ht="16.5" x14ac:dyDescent="0.3">
      <c r="A66" s="177" t="s">
        <v>190</v>
      </c>
      <c r="B66" s="178">
        <v>8632</v>
      </c>
      <c r="C66" s="179">
        <v>7632</v>
      </c>
      <c r="D66" s="180">
        <f t="shared" si="0"/>
        <v>0.88415199258572752</v>
      </c>
      <c r="E66" s="178">
        <v>0</v>
      </c>
      <c r="F66" s="179">
        <v>0</v>
      </c>
      <c r="G66" s="181" t="str">
        <f t="shared" si="1"/>
        <v/>
      </c>
      <c r="H66" s="180" t="str">
        <f t="shared" si="2"/>
        <v/>
      </c>
      <c r="I66" s="180" t="str">
        <f t="shared" si="3"/>
        <v/>
      </c>
      <c r="J66" s="268" t="str">
        <f t="shared" si="4"/>
        <v/>
      </c>
      <c r="K66" s="178">
        <v>104642</v>
      </c>
      <c r="L66" s="179">
        <v>79722</v>
      </c>
      <c r="M66" s="181">
        <f t="shared" si="5"/>
        <v>0.76185470461191496</v>
      </c>
      <c r="N66" s="178">
        <v>0</v>
      </c>
      <c r="O66" s="179">
        <v>0</v>
      </c>
      <c r="P66" s="181" t="str">
        <f t="shared" si="6"/>
        <v/>
      </c>
      <c r="Q66" s="180" t="str">
        <f t="shared" si="7"/>
        <v/>
      </c>
      <c r="R66" s="180" t="str">
        <f t="shared" si="8"/>
        <v/>
      </c>
      <c r="S66" s="268" t="str">
        <f t="shared" si="9"/>
        <v/>
      </c>
      <c r="T66" s="172"/>
    </row>
    <row r="67" spans="1:20" ht="16.5" x14ac:dyDescent="0.3">
      <c r="A67" s="177" t="s">
        <v>192</v>
      </c>
      <c r="B67" s="178">
        <v>7680</v>
      </c>
      <c r="C67" s="179">
        <v>6361</v>
      </c>
      <c r="D67" s="180">
        <f t="shared" si="0"/>
        <v>0.82825520833333333</v>
      </c>
      <c r="E67" s="178">
        <v>7680</v>
      </c>
      <c r="F67" s="179">
        <v>6026</v>
      </c>
      <c r="G67" s="181">
        <f t="shared" si="1"/>
        <v>0.7846354166666667</v>
      </c>
      <c r="H67" s="180">
        <f t="shared" si="2"/>
        <v>0</v>
      </c>
      <c r="I67" s="180">
        <f t="shared" si="3"/>
        <v>5.5592432791238044E-2</v>
      </c>
      <c r="J67" s="268">
        <f t="shared" si="4"/>
        <v>4.361979166666663E-2</v>
      </c>
      <c r="K67" s="178">
        <v>83458</v>
      </c>
      <c r="L67" s="179">
        <v>70979</v>
      </c>
      <c r="M67" s="181">
        <f t="shared" si="5"/>
        <v>0.85047568837019816</v>
      </c>
      <c r="N67" s="178">
        <v>84992</v>
      </c>
      <c r="O67" s="179">
        <v>66347</v>
      </c>
      <c r="P67" s="181">
        <f t="shared" si="6"/>
        <v>0.78062641189759041</v>
      </c>
      <c r="Q67" s="180">
        <f t="shared" si="7"/>
        <v>-1.8048757530120474E-2</v>
      </c>
      <c r="R67" s="180">
        <f t="shared" si="8"/>
        <v>6.9814761782748258E-2</v>
      </c>
      <c r="S67" s="268">
        <f t="shared" si="9"/>
        <v>6.9849276472607746E-2</v>
      </c>
      <c r="T67" s="172"/>
    </row>
    <row r="68" spans="1:20" ht="16.5" x14ac:dyDescent="0.3">
      <c r="A68" s="177" t="s">
        <v>183</v>
      </c>
      <c r="B68" s="178">
        <v>7560</v>
      </c>
      <c r="C68" s="179">
        <v>6384</v>
      </c>
      <c r="D68" s="180">
        <f t="shared" si="0"/>
        <v>0.84444444444444444</v>
      </c>
      <c r="E68" s="178">
        <v>7308</v>
      </c>
      <c r="F68" s="179">
        <v>6124</v>
      </c>
      <c r="G68" s="181">
        <f t="shared" si="1"/>
        <v>0.83798576902025179</v>
      </c>
      <c r="H68" s="180">
        <f t="shared" si="2"/>
        <v>3.4482758620689724E-2</v>
      </c>
      <c r="I68" s="180">
        <f t="shared" si="3"/>
        <v>4.2455911169170468E-2</v>
      </c>
      <c r="J68" s="268">
        <f t="shared" si="4"/>
        <v>6.4586754241926503E-3</v>
      </c>
      <c r="K68" s="178">
        <v>107215</v>
      </c>
      <c r="L68" s="179">
        <v>89651</v>
      </c>
      <c r="M68" s="181">
        <f t="shared" si="5"/>
        <v>0.83617963904304438</v>
      </c>
      <c r="N68" s="178">
        <v>102622</v>
      </c>
      <c r="O68" s="179">
        <v>88068</v>
      </c>
      <c r="P68" s="181">
        <f t="shared" si="6"/>
        <v>0.85817855820389388</v>
      </c>
      <c r="Q68" s="180">
        <f t="shared" si="7"/>
        <v>4.4756484964237675E-2</v>
      </c>
      <c r="R68" s="180">
        <f t="shared" si="8"/>
        <v>1.797474678657407E-2</v>
      </c>
      <c r="S68" s="268">
        <f t="shared" si="9"/>
        <v>-2.1998919160849506E-2</v>
      </c>
      <c r="T68" s="172"/>
    </row>
    <row r="69" spans="1:20" ht="16.5" x14ac:dyDescent="0.3">
      <c r="A69" s="177" t="s">
        <v>193</v>
      </c>
      <c r="B69" s="178">
        <v>7270</v>
      </c>
      <c r="C69" s="179">
        <v>6347</v>
      </c>
      <c r="D69" s="180">
        <f t="shared" si="0"/>
        <v>0.87303988995873449</v>
      </c>
      <c r="E69" s="178">
        <v>7191</v>
      </c>
      <c r="F69" s="179">
        <v>6828</v>
      </c>
      <c r="G69" s="181">
        <f t="shared" si="1"/>
        <v>0.94952023362536508</v>
      </c>
      <c r="H69" s="180">
        <f t="shared" si="2"/>
        <v>1.0985954665554187E-2</v>
      </c>
      <c r="I69" s="180">
        <f t="shared" si="3"/>
        <v>-7.0445225541886369E-2</v>
      </c>
      <c r="J69" s="268">
        <f t="shared" si="4"/>
        <v>-7.648034366663059E-2</v>
      </c>
      <c r="K69" s="178">
        <v>79843</v>
      </c>
      <c r="L69" s="179">
        <v>72029</v>
      </c>
      <c r="M69" s="181">
        <f t="shared" si="5"/>
        <v>0.90213293588667764</v>
      </c>
      <c r="N69" s="178">
        <v>79862</v>
      </c>
      <c r="O69" s="179">
        <v>73240</v>
      </c>
      <c r="P69" s="181">
        <f t="shared" si="6"/>
        <v>0.91708196639202622</v>
      </c>
      <c r="Q69" s="180">
        <f t="shared" si="7"/>
        <v>-2.3791039543208381E-4</v>
      </c>
      <c r="R69" s="180">
        <f t="shared" si="8"/>
        <v>-1.6534680502457655E-2</v>
      </c>
      <c r="S69" s="268">
        <f t="shared" si="9"/>
        <v>-1.4949030505348571E-2</v>
      </c>
      <c r="T69" s="172"/>
    </row>
    <row r="70" spans="1:20" ht="16.5" x14ac:dyDescent="0.3">
      <c r="A70" s="177" t="s">
        <v>191</v>
      </c>
      <c r="B70" s="178">
        <v>5700</v>
      </c>
      <c r="C70" s="179">
        <v>5286</v>
      </c>
      <c r="D70" s="180">
        <f t="shared" si="0"/>
        <v>0.92736842105263162</v>
      </c>
      <c r="E70" s="178">
        <v>7581</v>
      </c>
      <c r="F70" s="179">
        <v>6129</v>
      </c>
      <c r="G70" s="181">
        <f t="shared" si="1"/>
        <v>0.80846853977047883</v>
      </c>
      <c r="H70" s="180">
        <f t="shared" si="2"/>
        <v>-0.24812030075187974</v>
      </c>
      <c r="I70" s="180">
        <f t="shared" si="3"/>
        <v>-0.13754282917278515</v>
      </c>
      <c r="J70" s="268">
        <f t="shared" si="4"/>
        <v>0.11889988128215279</v>
      </c>
      <c r="K70" s="178">
        <v>74927</v>
      </c>
      <c r="L70" s="179">
        <v>69036</v>
      </c>
      <c r="M70" s="181">
        <f t="shared" si="5"/>
        <v>0.92137680675857836</v>
      </c>
      <c r="N70" s="178">
        <v>74917</v>
      </c>
      <c r="O70" s="179">
        <v>66550</v>
      </c>
      <c r="P70" s="181">
        <f t="shared" si="6"/>
        <v>0.88831640348652507</v>
      </c>
      <c r="Q70" s="180">
        <f t="shared" si="7"/>
        <v>1.3348105236454799E-4</v>
      </c>
      <c r="R70" s="180">
        <f t="shared" si="8"/>
        <v>3.7355371900826384E-2</v>
      </c>
      <c r="S70" s="268">
        <f t="shared" si="9"/>
        <v>3.3060403272053285E-2</v>
      </c>
      <c r="T70"/>
    </row>
    <row r="71" spans="1:20" ht="16.5" x14ac:dyDescent="0.3">
      <c r="A71" s="177" t="s">
        <v>195</v>
      </c>
      <c r="B71" s="178">
        <v>3480</v>
      </c>
      <c r="C71" s="179">
        <v>3211</v>
      </c>
      <c r="D71" s="180">
        <f t="shared" si="0"/>
        <v>0.92270114942528736</v>
      </c>
      <c r="E71" s="178">
        <v>3992</v>
      </c>
      <c r="F71" s="179">
        <v>3572</v>
      </c>
      <c r="G71" s="181">
        <f t="shared" si="1"/>
        <v>0.89478957915831658</v>
      </c>
      <c r="H71" s="180">
        <f t="shared" si="2"/>
        <v>-0.12825651302605212</v>
      </c>
      <c r="I71" s="180">
        <f t="shared" si="3"/>
        <v>-0.10106382978723405</v>
      </c>
      <c r="J71" s="268">
        <f t="shared" si="4"/>
        <v>2.7911570266970775E-2</v>
      </c>
      <c r="K71" s="178">
        <v>47316</v>
      </c>
      <c r="L71" s="179">
        <v>38507</v>
      </c>
      <c r="M71" s="181">
        <f t="shared" si="5"/>
        <v>0.81382618987234767</v>
      </c>
      <c r="N71" s="178">
        <v>45328</v>
      </c>
      <c r="O71" s="179">
        <v>38090</v>
      </c>
      <c r="P71" s="181">
        <f t="shared" si="6"/>
        <v>0.84031944934698199</v>
      </c>
      <c r="Q71" s="180">
        <f t="shared" si="7"/>
        <v>4.3858100953053203E-2</v>
      </c>
      <c r="R71" s="180">
        <f t="shared" si="8"/>
        <v>1.0947755316355945E-2</v>
      </c>
      <c r="S71" s="268">
        <f t="shared" si="9"/>
        <v>-2.6493259474634323E-2</v>
      </c>
    </row>
    <row r="72" spans="1:20" ht="16.5" x14ac:dyDescent="0.3">
      <c r="A72" s="177" t="s">
        <v>196</v>
      </c>
      <c r="B72" s="178">
        <v>3072</v>
      </c>
      <c r="C72" s="179">
        <v>2367</v>
      </c>
      <c r="D72" s="180">
        <f t="shared" si="0"/>
        <v>0.7705078125</v>
      </c>
      <c r="E72" s="178">
        <v>0</v>
      </c>
      <c r="F72" s="179">
        <v>0</v>
      </c>
      <c r="G72" s="181" t="str">
        <f t="shared" si="1"/>
        <v/>
      </c>
      <c r="H72" s="180" t="str">
        <f t="shared" si="2"/>
        <v/>
      </c>
      <c r="I72" s="180" t="str">
        <f t="shared" si="3"/>
        <v/>
      </c>
      <c r="J72" s="268" t="str">
        <f t="shared" si="4"/>
        <v/>
      </c>
      <c r="K72" s="178">
        <v>35584</v>
      </c>
      <c r="L72" s="179">
        <v>27900</v>
      </c>
      <c r="M72" s="181">
        <f t="shared" si="5"/>
        <v>0.7840602517985612</v>
      </c>
      <c r="N72" s="178">
        <v>0</v>
      </c>
      <c r="O72" s="179">
        <v>0</v>
      </c>
      <c r="P72" s="181" t="str">
        <f t="shared" si="6"/>
        <v/>
      </c>
      <c r="Q72" s="180" t="str">
        <f t="shared" si="7"/>
        <v/>
      </c>
      <c r="R72" s="180" t="str">
        <f t="shared" si="8"/>
        <v/>
      </c>
      <c r="S72" s="268" t="str">
        <f t="shared" si="9"/>
        <v/>
      </c>
    </row>
    <row r="73" spans="1:20" ht="16.5" x14ac:dyDescent="0.3">
      <c r="A73" s="177" t="s">
        <v>197</v>
      </c>
      <c r="B73" s="178">
        <v>2684</v>
      </c>
      <c r="C73" s="179">
        <v>2184</v>
      </c>
      <c r="D73" s="180">
        <f t="shared" si="0"/>
        <v>0.8137108792846498</v>
      </c>
      <c r="E73" s="178">
        <v>1823</v>
      </c>
      <c r="F73" s="179">
        <v>1187</v>
      </c>
      <c r="G73" s="181">
        <f t="shared" si="1"/>
        <v>0.65112452002194188</v>
      </c>
      <c r="H73" s="180">
        <f t="shared" si="2"/>
        <v>0.47229840921557864</v>
      </c>
      <c r="I73" s="180">
        <f t="shared" si="3"/>
        <v>0.83993260320134788</v>
      </c>
      <c r="J73" s="268">
        <f t="shared" si="4"/>
        <v>0.16258635926270792</v>
      </c>
      <c r="K73" s="178">
        <v>28382</v>
      </c>
      <c r="L73" s="179">
        <v>22724</v>
      </c>
      <c r="M73" s="181">
        <f t="shared" si="5"/>
        <v>0.80064829821717987</v>
      </c>
      <c r="N73" s="178">
        <v>1823</v>
      </c>
      <c r="O73" s="179">
        <v>1187</v>
      </c>
      <c r="P73" s="181">
        <f t="shared" si="6"/>
        <v>0.65112452002194188</v>
      </c>
      <c r="Q73" s="180">
        <f t="shared" si="7"/>
        <v>14.568842567196928</v>
      </c>
      <c r="R73" s="180">
        <f t="shared" si="8"/>
        <v>18.144060657118786</v>
      </c>
      <c r="S73" s="268">
        <f t="shared" si="9"/>
        <v>0.14952377819523799</v>
      </c>
    </row>
    <row r="74" spans="1:20" ht="16.5" x14ac:dyDescent="0.3">
      <c r="A74" s="177" t="s">
        <v>198</v>
      </c>
      <c r="B74" s="178">
        <v>2610</v>
      </c>
      <c r="C74" s="179">
        <v>2475</v>
      </c>
      <c r="D74" s="180">
        <f t="shared" si="0"/>
        <v>0.94827586206896552</v>
      </c>
      <c r="E74" s="178">
        <v>2030</v>
      </c>
      <c r="F74" s="179">
        <v>1804</v>
      </c>
      <c r="G74" s="181">
        <f t="shared" si="1"/>
        <v>0.8886699507389163</v>
      </c>
      <c r="H74" s="180">
        <f t="shared" si="2"/>
        <v>0.28571428571428581</v>
      </c>
      <c r="I74" s="180">
        <f t="shared" si="3"/>
        <v>0.37195121951219523</v>
      </c>
      <c r="J74" s="268">
        <f t="shared" si="4"/>
        <v>5.9605911330049222E-2</v>
      </c>
      <c r="K74" s="178">
        <v>27334</v>
      </c>
      <c r="L74" s="179">
        <v>23770</v>
      </c>
      <c r="M74" s="181">
        <f t="shared" si="5"/>
        <v>0.86961293626984704</v>
      </c>
      <c r="N74" s="178">
        <v>2030</v>
      </c>
      <c r="O74" s="179">
        <v>1804</v>
      </c>
      <c r="P74" s="181">
        <f t="shared" si="6"/>
        <v>0.8886699507389163</v>
      </c>
      <c r="Q74" s="180">
        <f t="shared" si="7"/>
        <v>12.465024630541873</v>
      </c>
      <c r="R74" s="180">
        <f t="shared" si="8"/>
        <v>12.176274944567627</v>
      </c>
      <c r="S74" s="268">
        <f t="shared" si="9"/>
        <v>-1.9057014469069267E-2</v>
      </c>
    </row>
    <row r="75" spans="1:20" ht="16.5" x14ac:dyDescent="0.3">
      <c r="A75" s="177" t="s">
        <v>369</v>
      </c>
      <c r="B75" s="178">
        <v>1600</v>
      </c>
      <c r="C75" s="179">
        <v>1387</v>
      </c>
      <c r="D75" s="180">
        <f t="shared" si="0"/>
        <v>0.86687499999999995</v>
      </c>
      <c r="E75" s="178">
        <v>2560</v>
      </c>
      <c r="F75" s="179">
        <v>2114</v>
      </c>
      <c r="G75" s="181">
        <f t="shared" si="1"/>
        <v>0.82578125000000002</v>
      </c>
      <c r="H75" s="180">
        <f t="shared" si="2"/>
        <v>-0.375</v>
      </c>
      <c r="I75" s="180">
        <f t="shared" si="3"/>
        <v>-0.34389782403027436</v>
      </c>
      <c r="J75" s="268">
        <f t="shared" si="4"/>
        <v>4.1093749999999929E-2</v>
      </c>
      <c r="K75" s="178">
        <v>27640</v>
      </c>
      <c r="L75" s="179">
        <v>24103</v>
      </c>
      <c r="M75" s="181">
        <f t="shared" si="5"/>
        <v>0.87203328509406652</v>
      </c>
      <c r="N75" s="178">
        <v>47360</v>
      </c>
      <c r="O75" s="179">
        <v>42393</v>
      </c>
      <c r="P75" s="181">
        <f t="shared" si="6"/>
        <v>0.89512246621621616</v>
      </c>
      <c r="Q75" s="180">
        <f t="shared" si="7"/>
        <v>-0.41638513513513509</v>
      </c>
      <c r="R75" s="180">
        <f t="shared" si="8"/>
        <v>-0.43143915269030264</v>
      </c>
      <c r="S75" s="268">
        <f t="shared" si="9"/>
        <v>-2.3089181122149638E-2</v>
      </c>
    </row>
    <row r="76" spans="1:20" ht="16.5" x14ac:dyDescent="0.3">
      <c r="A76" s="177" t="s">
        <v>434</v>
      </c>
      <c r="B76" s="178">
        <v>0</v>
      </c>
      <c r="C76" s="179">
        <v>0</v>
      </c>
      <c r="D76" s="180" t="str">
        <f t="shared" si="0"/>
        <v/>
      </c>
      <c r="E76" s="178">
        <v>6220</v>
      </c>
      <c r="F76" s="179">
        <v>4722</v>
      </c>
      <c r="G76" s="181">
        <f t="shared" si="1"/>
        <v>0.75916398713826372</v>
      </c>
      <c r="H76" s="180">
        <f t="shared" si="2"/>
        <v>-1</v>
      </c>
      <c r="I76" s="180">
        <f t="shared" si="3"/>
        <v>-1</v>
      </c>
      <c r="J76" s="268" t="str">
        <f t="shared" si="4"/>
        <v/>
      </c>
      <c r="K76" s="178">
        <v>21219</v>
      </c>
      <c r="L76" s="179">
        <v>16937</v>
      </c>
      <c r="M76" s="181">
        <f t="shared" si="5"/>
        <v>0.79819972666006878</v>
      </c>
      <c r="N76" s="178">
        <v>53339</v>
      </c>
      <c r="O76" s="179">
        <v>44237</v>
      </c>
      <c r="P76" s="181">
        <f t="shared" si="6"/>
        <v>0.82935563096421006</v>
      </c>
      <c r="Q76" s="180">
        <f t="shared" si="7"/>
        <v>-0.60218601773561553</v>
      </c>
      <c r="R76" s="180">
        <f t="shared" si="8"/>
        <v>-0.61713045640527153</v>
      </c>
      <c r="S76" s="268">
        <f t="shared" si="9"/>
        <v>-3.115590430414128E-2</v>
      </c>
    </row>
    <row r="77" spans="1:20" ht="16.5" x14ac:dyDescent="0.3">
      <c r="A77" s="177" t="s">
        <v>556</v>
      </c>
      <c r="B77" s="178">
        <v>0</v>
      </c>
      <c r="C77" s="179">
        <v>0</v>
      </c>
      <c r="D77" s="180" t="str">
        <f t="shared" si="0"/>
        <v/>
      </c>
      <c r="E77" s="178">
        <v>0</v>
      </c>
      <c r="F77" s="179">
        <v>0</v>
      </c>
      <c r="G77" s="181" t="str">
        <f t="shared" si="1"/>
        <v/>
      </c>
      <c r="H77" s="180" t="str">
        <f t="shared" si="2"/>
        <v/>
      </c>
      <c r="I77" s="180" t="str">
        <f t="shared" si="3"/>
        <v/>
      </c>
      <c r="J77" s="268" t="str">
        <f t="shared" si="4"/>
        <v/>
      </c>
      <c r="K77" s="178">
        <v>3930</v>
      </c>
      <c r="L77" s="179">
        <v>3309</v>
      </c>
      <c r="M77" s="181">
        <f t="shared" si="5"/>
        <v>0.84198473282442743</v>
      </c>
      <c r="N77" s="178">
        <v>0</v>
      </c>
      <c r="O77" s="179">
        <v>0</v>
      </c>
      <c r="P77" s="181" t="str">
        <f t="shared" si="6"/>
        <v/>
      </c>
      <c r="Q77" s="180" t="str">
        <f t="shared" si="7"/>
        <v/>
      </c>
      <c r="R77" s="180" t="str">
        <f t="shared" si="8"/>
        <v/>
      </c>
      <c r="S77" s="268" t="str">
        <f t="shared" si="9"/>
        <v/>
      </c>
    </row>
    <row r="78" spans="1:20" ht="16.5" x14ac:dyDescent="0.3">
      <c r="A78" s="177" t="s">
        <v>639</v>
      </c>
      <c r="B78" s="178">
        <v>0</v>
      </c>
      <c r="C78" s="179">
        <v>0</v>
      </c>
      <c r="D78" s="180" t="str">
        <f t="shared" si="0"/>
        <v/>
      </c>
      <c r="E78" s="178">
        <v>80</v>
      </c>
      <c r="F78" s="179">
        <v>0</v>
      </c>
      <c r="G78" s="181">
        <f t="shared" si="1"/>
        <v>0</v>
      </c>
      <c r="H78" s="180">
        <f t="shared" si="2"/>
        <v>-1</v>
      </c>
      <c r="I78" s="180" t="str">
        <f t="shared" si="3"/>
        <v/>
      </c>
      <c r="J78" s="268" t="str">
        <f t="shared" si="4"/>
        <v/>
      </c>
      <c r="K78" s="178">
        <v>0</v>
      </c>
      <c r="L78" s="179">
        <v>0</v>
      </c>
      <c r="M78" s="181" t="str">
        <f t="shared" si="5"/>
        <v/>
      </c>
      <c r="N78" s="178">
        <v>80</v>
      </c>
      <c r="O78" s="179">
        <v>0</v>
      </c>
      <c r="P78" s="181">
        <f t="shared" si="6"/>
        <v>0</v>
      </c>
      <c r="Q78" s="180">
        <f t="shared" si="7"/>
        <v>-1</v>
      </c>
      <c r="R78" s="180" t="str">
        <f t="shared" si="8"/>
        <v/>
      </c>
      <c r="S78" s="268" t="str">
        <f t="shared" si="9"/>
        <v/>
      </c>
    </row>
    <row r="79" spans="1:20" ht="16.5" x14ac:dyDescent="0.3">
      <c r="A79" s="177" t="s">
        <v>436</v>
      </c>
      <c r="B79" s="178">
        <v>0</v>
      </c>
      <c r="C79" s="179">
        <v>0</v>
      </c>
      <c r="D79" s="180" t="str">
        <f t="shared" si="0"/>
        <v/>
      </c>
      <c r="E79" s="178">
        <v>0</v>
      </c>
      <c r="F79" s="179">
        <v>0</v>
      </c>
      <c r="G79" s="181" t="str">
        <f t="shared" si="1"/>
        <v/>
      </c>
      <c r="H79" s="180" t="str">
        <f t="shared" si="2"/>
        <v/>
      </c>
      <c r="I79" s="180" t="str">
        <f t="shared" si="3"/>
        <v/>
      </c>
      <c r="J79" s="268" t="str">
        <f t="shared" si="4"/>
        <v/>
      </c>
      <c r="K79" s="178">
        <v>0</v>
      </c>
      <c r="L79" s="179">
        <v>0</v>
      </c>
      <c r="M79" s="181" t="str">
        <f t="shared" si="5"/>
        <v/>
      </c>
      <c r="N79" s="178">
        <v>2700</v>
      </c>
      <c r="O79" s="179">
        <v>1189</v>
      </c>
      <c r="P79" s="181">
        <f t="shared" si="6"/>
        <v>0.44037037037037036</v>
      </c>
      <c r="Q79" s="180">
        <f t="shared" si="7"/>
        <v>-1</v>
      </c>
      <c r="R79" s="180">
        <f t="shared" si="8"/>
        <v>-1</v>
      </c>
      <c r="S79" s="268" t="str">
        <f t="shared" si="9"/>
        <v/>
      </c>
    </row>
    <row r="80" spans="1:20" ht="16.5" x14ac:dyDescent="0.3">
      <c r="A80" s="177" t="s">
        <v>552</v>
      </c>
      <c r="B80" s="178">
        <v>0</v>
      </c>
      <c r="C80" s="179">
        <v>0</v>
      </c>
      <c r="D80" s="180" t="str">
        <f t="shared" si="0"/>
        <v/>
      </c>
      <c r="E80" s="178">
        <v>0</v>
      </c>
      <c r="F80" s="179">
        <v>0</v>
      </c>
      <c r="G80" s="181" t="str">
        <f t="shared" si="1"/>
        <v/>
      </c>
      <c r="H80" s="180" t="str">
        <f t="shared" si="2"/>
        <v/>
      </c>
      <c r="I80" s="180" t="str">
        <f t="shared" si="3"/>
        <v/>
      </c>
      <c r="J80" s="268" t="str">
        <f t="shared" si="4"/>
        <v/>
      </c>
      <c r="K80" s="178">
        <v>0</v>
      </c>
      <c r="L80" s="179">
        <v>0</v>
      </c>
      <c r="M80" s="181" t="str">
        <f t="shared" si="5"/>
        <v/>
      </c>
      <c r="N80" s="178">
        <v>80</v>
      </c>
      <c r="O80" s="179">
        <v>14</v>
      </c>
      <c r="P80" s="181">
        <f t="shared" si="6"/>
        <v>0.17499999999999999</v>
      </c>
      <c r="Q80" s="180">
        <f t="shared" si="7"/>
        <v>-1</v>
      </c>
      <c r="R80" s="180">
        <f t="shared" si="8"/>
        <v>-1</v>
      </c>
      <c r="S80" s="268" t="str">
        <f t="shared" si="9"/>
        <v/>
      </c>
    </row>
    <row r="81" spans="1:20" ht="16.5" x14ac:dyDescent="0.3">
      <c r="A81" s="177" t="s">
        <v>549</v>
      </c>
      <c r="B81" s="178">
        <v>0</v>
      </c>
      <c r="C81" s="179">
        <v>0</v>
      </c>
      <c r="D81" s="180" t="str">
        <f t="shared" si="0"/>
        <v/>
      </c>
      <c r="E81" s="178">
        <v>0</v>
      </c>
      <c r="F81" s="179">
        <v>0</v>
      </c>
      <c r="G81" s="181" t="str">
        <f t="shared" si="1"/>
        <v/>
      </c>
      <c r="H81" s="180" t="str">
        <f t="shared" si="2"/>
        <v/>
      </c>
      <c r="I81" s="180" t="str">
        <f t="shared" si="3"/>
        <v/>
      </c>
      <c r="J81" s="268" t="str">
        <f t="shared" si="4"/>
        <v/>
      </c>
      <c r="K81" s="178">
        <v>4725</v>
      </c>
      <c r="L81" s="179">
        <v>3362</v>
      </c>
      <c r="M81" s="181">
        <f t="shared" si="5"/>
        <v>0.71153439153439157</v>
      </c>
      <c r="N81" s="178">
        <v>0</v>
      </c>
      <c r="O81" s="179">
        <v>0</v>
      </c>
      <c r="P81" s="181" t="str">
        <f t="shared" si="6"/>
        <v/>
      </c>
      <c r="Q81" s="180" t="str">
        <f t="shared" si="7"/>
        <v/>
      </c>
      <c r="R81" s="180" t="str">
        <f t="shared" si="8"/>
        <v/>
      </c>
      <c r="S81" s="268" t="str">
        <f t="shared" si="9"/>
        <v/>
      </c>
    </row>
    <row r="82" spans="1:20" ht="16.5" x14ac:dyDescent="0.3">
      <c r="A82" s="177" t="s">
        <v>435</v>
      </c>
      <c r="B82" s="178">
        <v>0</v>
      </c>
      <c r="C82" s="179">
        <v>0</v>
      </c>
      <c r="D82" s="180" t="str">
        <f t="shared" si="0"/>
        <v/>
      </c>
      <c r="E82" s="178">
        <v>0</v>
      </c>
      <c r="F82" s="179">
        <v>0</v>
      </c>
      <c r="G82" s="181" t="str">
        <f t="shared" si="1"/>
        <v/>
      </c>
      <c r="H82" s="180" t="str">
        <f t="shared" si="2"/>
        <v/>
      </c>
      <c r="I82" s="180" t="str">
        <f t="shared" si="3"/>
        <v/>
      </c>
      <c r="J82" s="268" t="str">
        <f t="shared" si="4"/>
        <v/>
      </c>
      <c r="K82" s="178">
        <v>0</v>
      </c>
      <c r="L82" s="179">
        <v>0</v>
      </c>
      <c r="M82" s="181" t="str">
        <f t="shared" si="5"/>
        <v/>
      </c>
      <c r="N82" s="178">
        <v>80</v>
      </c>
      <c r="O82" s="179">
        <v>50</v>
      </c>
      <c r="P82" s="181">
        <f t="shared" si="6"/>
        <v>0.625</v>
      </c>
      <c r="Q82" s="180">
        <f t="shared" si="7"/>
        <v>-1</v>
      </c>
      <c r="R82" s="180">
        <f t="shared" si="8"/>
        <v>-1</v>
      </c>
      <c r="S82" s="268" t="str">
        <f t="shared" si="9"/>
        <v/>
      </c>
    </row>
    <row r="83" spans="1:20" ht="16.5" x14ac:dyDescent="0.3">
      <c r="A83" s="177" t="s">
        <v>551</v>
      </c>
      <c r="B83" s="178">
        <v>0</v>
      </c>
      <c r="C83" s="179">
        <v>0</v>
      </c>
      <c r="D83" s="180" t="str">
        <f t="shared" si="0"/>
        <v/>
      </c>
      <c r="E83" s="178">
        <v>1785</v>
      </c>
      <c r="F83" s="179">
        <v>1289</v>
      </c>
      <c r="G83" s="181">
        <f t="shared" si="1"/>
        <v>0.72212885154061623</v>
      </c>
      <c r="H83" s="180">
        <f t="shared" si="2"/>
        <v>-1</v>
      </c>
      <c r="I83" s="180">
        <f t="shared" si="3"/>
        <v>-1</v>
      </c>
      <c r="J83" s="268" t="str">
        <f t="shared" si="4"/>
        <v/>
      </c>
      <c r="K83" s="178">
        <v>16158</v>
      </c>
      <c r="L83" s="179">
        <v>12417</v>
      </c>
      <c r="M83" s="181">
        <f t="shared" si="5"/>
        <v>0.76847382101745265</v>
      </c>
      <c r="N83" s="178">
        <v>1785</v>
      </c>
      <c r="O83" s="179">
        <v>1289</v>
      </c>
      <c r="P83" s="181">
        <f t="shared" si="6"/>
        <v>0.72212885154061623</v>
      </c>
      <c r="Q83" s="180">
        <f t="shared" si="7"/>
        <v>8.0521008403361343</v>
      </c>
      <c r="R83" s="180">
        <f t="shared" si="8"/>
        <v>8.6330488750969749</v>
      </c>
      <c r="S83" s="268">
        <f t="shared" si="9"/>
        <v>4.6344969476836417E-2</v>
      </c>
      <c r="T83"/>
    </row>
    <row r="84" spans="1:20" ht="16.5" x14ac:dyDescent="0.3">
      <c r="A84" s="177" t="s">
        <v>555</v>
      </c>
      <c r="B84" s="178">
        <v>0</v>
      </c>
      <c r="C84" s="179">
        <v>0</v>
      </c>
      <c r="D84" s="180" t="str">
        <f t="shared" si="0"/>
        <v/>
      </c>
      <c r="E84" s="178">
        <v>0</v>
      </c>
      <c r="F84" s="179">
        <v>0</v>
      </c>
      <c r="G84" s="181" t="str">
        <f t="shared" si="1"/>
        <v/>
      </c>
      <c r="H84" s="180" t="str">
        <f t="shared" si="2"/>
        <v/>
      </c>
      <c r="I84" s="180" t="str">
        <f t="shared" si="3"/>
        <v/>
      </c>
      <c r="J84" s="268" t="str">
        <f t="shared" si="4"/>
        <v/>
      </c>
      <c r="K84" s="178">
        <v>0</v>
      </c>
      <c r="L84" s="179">
        <v>0</v>
      </c>
      <c r="M84" s="181" t="str">
        <f t="shared" si="5"/>
        <v/>
      </c>
      <c r="N84" s="178">
        <v>100</v>
      </c>
      <c r="O84" s="179">
        <v>0</v>
      </c>
      <c r="P84" s="181">
        <f t="shared" si="6"/>
        <v>0</v>
      </c>
      <c r="Q84" s="180">
        <f t="shared" si="7"/>
        <v>-1</v>
      </c>
      <c r="R84" s="180" t="str">
        <f t="shared" si="8"/>
        <v/>
      </c>
      <c r="S84" s="268" t="str">
        <f t="shared" si="9"/>
        <v/>
      </c>
    </row>
    <row r="85" spans="1:20" ht="16.5" x14ac:dyDescent="0.3">
      <c r="A85" s="177" t="s">
        <v>557</v>
      </c>
      <c r="B85" s="178">
        <v>0</v>
      </c>
      <c r="C85" s="179">
        <v>0</v>
      </c>
      <c r="D85" s="180" t="str">
        <f t="shared" ref="D85:D148" si="10">IFERROR(C85/B85,"")</f>
        <v/>
      </c>
      <c r="E85" s="178">
        <v>0</v>
      </c>
      <c r="F85" s="179">
        <v>0</v>
      </c>
      <c r="G85" s="181" t="str">
        <f t="shared" ref="G85:G148" si="11">IFERROR(F85/E85,"")</f>
        <v/>
      </c>
      <c r="H85" s="180" t="str">
        <f t="shared" ref="H85:H148" si="12">IFERROR(B85/E85-1,"")</f>
        <v/>
      </c>
      <c r="I85" s="180" t="str">
        <f t="shared" ref="I85:I148" si="13">IFERROR(C85/F85-1,"")</f>
        <v/>
      </c>
      <c r="J85" s="268" t="str">
        <f t="shared" ref="J85:J148" si="14">IFERROR(D85-G85,"")</f>
        <v/>
      </c>
      <c r="K85" s="178">
        <v>0</v>
      </c>
      <c r="L85" s="179">
        <v>0</v>
      </c>
      <c r="M85" s="181" t="str">
        <f t="shared" ref="M85:M148" si="15">IFERROR(L85/K85,"")</f>
        <v/>
      </c>
      <c r="N85" s="178">
        <v>68</v>
      </c>
      <c r="O85" s="179">
        <v>0</v>
      </c>
      <c r="P85" s="181">
        <f t="shared" ref="P85:P148" si="16">IFERROR(O85/N85,"")</f>
        <v>0</v>
      </c>
      <c r="Q85" s="180">
        <f t="shared" ref="Q85:Q148" si="17">IFERROR(K85/N85-1,"")</f>
        <v>-1</v>
      </c>
      <c r="R85" s="180" t="str">
        <f t="shared" ref="R85:R148" si="18">IFERROR(L85/O85-1,"")</f>
        <v/>
      </c>
      <c r="S85" s="268" t="str">
        <f t="shared" ref="S85:S148" si="19">IFERROR(M85-P85,"")</f>
        <v/>
      </c>
    </row>
    <row r="86" spans="1:20" ht="16.5" x14ac:dyDescent="0.3">
      <c r="A86" s="177" t="s">
        <v>640</v>
      </c>
      <c r="B86" s="178">
        <v>0</v>
      </c>
      <c r="C86" s="179">
        <v>0</v>
      </c>
      <c r="D86" s="180" t="str">
        <f t="shared" si="10"/>
        <v/>
      </c>
      <c r="E86" s="178">
        <v>150</v>
      </c>
      <c r="F86" s="179">
        <v>0</v>
      </c>
      <c r="G86" s="181">
        <f t="shared" si="11"/>
        <v>0</v>
      </c>
      <c r="H86" s="180">
        <f t="shared" si="12"/>
        <v>-1</v>
      </c>
      <c r="I86" s="180" t="str">
        <f t="shared" si="13"/>
        <v/>
      </c>
      <c r="J86" s="268" t="str">
        <f t="shared" si="14"/>
        <v/>
      </c>
      <c r="K86" s="178">
        <v>0</v>
      </c>
      <c r="L86" s="179">
        <v>0</v>
      </c>
      <c r="M86" s="181" t="str">
        <f t="shared" si="15"/>
        <v/>
      </c>
      <c r="N86" s="178">
        <v>150</v>
      </c>
      <c r="O86" s="179">
        <v>0</v>
      </c>
      <c r="P86" s="181">
        <f t="shared" si="16"/>
        <v>0</v>
      </c>
      <c r="Q86" s="180">
        <f t="shared" si="17"/>
        <v>-1</v>
      </c>
      <c r="R86" s="180" t="str">
        <f t="shared" si="18"/>
        <v/>
      </c>
      <c r="S86" s="268" t="str">
        <f t="shared" si="19"/>
        <v/>
      </c>
    </row>
    <row r="87" spans="1:20" ht="16.5" x14ac:dyDescent="0.3">
      <c r="A87" s="177" t="s">
        <v>554</v>
      </c>
      <c r="B87" s="178">
        <v>0</v>
      </c>
      <c r="C87" s="179">
        <v>0</v>
      </c>
      <c r="D87" s="180" t="str">
        <f t="shared" si="10"/>
        <v/>
      </c>
      <c r="E87" s="178">
        <v>0</v>
      </c>
      <c r="F87" s="179">
        <v>0</v>
      </c>
      <c r="G87" s="181" t="str">
        <f t="shared" si="11"/>
        <v/>
      </c>
      <c r="H87" s="180" t="str">
        <f t="shared" si="12"/>
        <v/>
      </c>
      <c r="I87" s="180" t="str">
        <f t="shared" si="13"/>
        <v/>
      </c>
      <c r="J87" s="268" t="str">
        <f t="shared" si="14"/>
        <v/>
      </c>
      <c r="K87" s="178">
        <v>0</v>
      </c>
      <c r="L87" s="179">
        <v>0</v>
      </c>
      <c r="M87" s="181" t="str">
        <f t="shared" si="15"/>
        <v/>
      </c>
      <c r="N87" s="178">
        <v>88</v>
      </c>
      <c r="O87" s="179">
        <v>0</v>
      </c>
      <c r="P87" s="181">
        <f t="shared" si="16"/>
        <v>0</v>
      </c>
      <c r="Q87" s="180">
        <f t="shared" si="17"/>
        <v>-1</v>
      </c>
      <c r="R87" s="180" t="str">
        <f t="shared" si="18"/>
        <v/>
      </c>
      <c r="S87" s="268" t="str">
        <f t="shared" si="19"/>
        <v/>
      </c>
    </row>
    <row r="88" spans="1:20" ht="16.5" x14ac:dyDescent="0.3">
      <c r="A88" s="177" t="s">
        <v>550</v>
      </c>
      <c r="B88" s="178">
        <v>0</v>
      </c>
      <c r="C88" s="179">
        <v>0</v>
      </c>
      <c r="D88" s="180" t="str">
        <f t="shared" si="10"/>
        <v/>
      </c>
      <c r="E88" s="178">
        <v>0</v>
      </c>
      <c r="F88" s="179">
        <v>0</v>
      </c>
      <c r="G88" s="181" t="str">
        <f t="shared" si="11"/>
        <v/>
      </c>
      <c r="H88" s="180" t="str">
        <f t="shared" si="12"/>
        <v/>
      </c>
      <c r="I88" s="180" t="str">
        <f t="shared" si="13"/>
        <v/>
      </c>
      <c r="J88" s="268" t="str">
        <f t="shared" si="14"/>
        <v/>
      </c>
      <c r="K88" s="178">
        <v>0</v>
      </c>
      <c r="L88" s="179">
        <v>0</v>
      </c>
      <c r="M88" s="181" t="str">
        <f t="shared" si="15"/>
        <v/>
      </c>
      <c r="N88" s="178">
        <v>100</v>
      </c>
      <c r="O88" s="179">
        <v>85</v>
      </c>
      <c r="P88" s="181">
        <f t="shared" si="16"/>
        <v>0.85</v>
      </c>
      <c r="Q88" s="180">
        <f t="shared" si="17"/>
        <v>-1</v>
      </c>
      <c r="R88" s="180">
        <f t="shared" si="18"/>
        <v>-1</v>
      </c>
      <c r="S88" s="268" t="str">
        <f t="shared" si="19"/>
        <v/>
      </c>
    </row>
    <row r="89" spans="1:20" ht="16.5" x14ac:dyDescent="0.3">
      <c r="A89" s="177" t="s">
        <v>548</v>
      </c>
      <c r="B89" s="178">
        <v>0</v>
      </c>
      <c r="C89" s="179">
        <v>0</v>
      </c>
      <c r="D89" s="180" t="str">
        <f t="shared" si="10"/>
        <v/>
      </c>
      <c r="E89" s="178">
        <v>0</v>
      </c>
      <c r="F89" s="179">
        <v>0</v>
      </c>
      <c r="G89" s="181" t="str">
        <f t="shared" si="11"/>
        <v/>
      </c>
      <c r="H89" s="180" t="str">
        <f t="shared" si="12"/>
        <v/>
      </c>
      <c r="I89" s="180" t="str">
        <f t="shared" si="13"/>
        <v/>
      </c>
      <c r="J89" s="268" t="str">
        <f t="shared" si="14"/>
        <v/>
      </c>
      <c r="K89" s="178">
        <v>10206</v>
      </c>
      <c r="L89" s="179">
        <v>7833</v>
      </c>
      <c r="M89" s="181">
        <f t="shared" si="15"/>
        <v>0.76748971193415638</v>
      </c>
      <c r="N89" s="178">
        <v>0</v>
      </c>
      <c r="O89" s="179">
        <v>0</v>
      </c>
      <c r="P89" s="181" t="str">
        <f t="shared" si="16"/>
        <v/>
      </c>
      <c r="Q89" s="180" t="str">
        <f t="shared" si="17"/>
        <v/>
      </c>
      <c r="R89" s="180" t="str">
        <f t="shared" si="18"/>
        <v/>
      </c>
      <c r="S89" s="268" t="str">
        <f t="shared" si="19"/>
        <v/>
      </c>
    </row>
    <row r="90" spans="1:20" ht="16.5" x14ac:dyDescent="0.3">
      <c r="A90" s="177" t="s">
        <v>553</v>
      </c>
      <c r="B90" s="178">
        <v>0</v>
      </c>
      <c r="C90" s="179">
        <v>0</v>
      </c>
      <c r="D90" s="180" t="str">
        <f t="shared" si="10"/>
        <v/>
      </c>
      <c r="E90" s="178">
        <v>0</v>
      </c>
      <c r="F90" s="179">
        <v>0</v>
      </c>
      <c r="G90" s="181" t="str">
        <f t="shared" si="11"/>
        <v/>
      </c>
      <c r="H90" s="180" t="str">
        <f t="shared" si="12"/>
        <v/>
      </c>
      <c r="I90" s="180" t="str">
        <f t="shared" si="13"/>
        <v/>
      </c>
      <c r="J90" s="268" t="str">
        <f t="shared" si="14"/>
        <v/>
      </c>
      <c r="K90" s="178">
        <v>189</v>
      </c>
      <c r="L90" s="179">
        <v>0</v>
      </c>
      <c r="M90" s="181">
        <f t="shared" si="15"/>
        <v>0</v>
      </c>
      <c r="N90" s="178">
        <v>0</v>
      </c>
      <c r="O90" s="179">
        <v>0</v>
      </c>
      <c r="P90" s="181" t="str">
        <f t="shared" si="16"/>
        <v/>
      </c>
      <c r="Q90" s="180" t="str">
        <f t="shared" si="17"/>
        <v/>
      </c>
      <c r="R90" s="180" t="str">
        <f t="shared" si="18"/>
        <v/>
      </c>
      <c r="S90" s="268" t="str">
        <f t="shared" si="19"/>
        <v/>
      </c>
    </row>
    <row r="91" spans="1:20" ht="16.5" x14ac:dyDescent="0.3">
      <c r="A91" s="177" t="s">
        <v>558</v>
      </c>
      <c r="B91" s="178">
        <v>0</v>
      </c>
      <c r="C91" s="179">
        <v>0</v>
      </c>
      <c r="D91" s="180" t="str">
        <f t="shared" si="10"/>
        <v/>
      </c>
      <c r="E91" s="178">
        <v>0</v>
      </c>
      <c r="F91" s="179">
        <v>0</v>
      </c>
      <c r="G91" s="181" t="str">
        <f t="shared" si="11"/>
        <v/>
      </c>
      <c r="H91" s="180" t="str">
        <f t="shared" si="12"/>
        <v/>
      </c>
      <c r="I91" s="180" t="str">
        <f t="shared" si="13"/>
        <v/>
      </c>
      <c r="J91" s="268" t="str">
        <f t="shared" si="14"/>
        <v/>
      </c>
      <c r="K91" s="178">
        <v>10080</v>
      </c>
      <c r="L91" s="179">
        <v>3938</v>
      </c>
      <c r="M91" s="181">
        <f t="shared" si="15"/>
        <v>0.39067460317460317</v>
      </c>
      <c r="N91" s="178">
        <v>0</v>
      </c>
      <c r="O91" s="179">
        <v>0</v>
      </c>
      <c r="P91" s="181" t="str">
        <f t="shared" si="16"/>
        <v/>
      </c>
      <c r="Q91" s="180" t="str">
        <f t="shared" si="17"/>
        <v/>
      </c>
      <c r="R91" s="180" t="str">
        <f t="shared" si="18"/>
        <v/>
      </c>
      <c r="S91" s="268" t="str">
        <f t="shared" si="19"/>
        <v/>
      </c>
    </row>
    <row r="92" spans="1:20" ht="17.25" thickBot="1" x14ac:dyDescent="0.35">
      <c r="A92" s="177" t="s">
        <v>559</v>
      </c>
      <c r="B92" s="178">
        <v>0</v>
      </c>
      <c r="C92" s="179">
        <v>0</v>
      </c>
      <c r="D92" s="180" t="str">
        <f t="shared" si="10"/>
        <v/>
      </c>
      <c r="E92" s="178">
        <v>0</v>
      </c>
      <c r="F92" s="179">
        <v>0</v>
      </c>
      <c r="G92" s="181" t="str">
        <f t="shared" si="11"/>
        <v/>
      </c>
      <c r="H92" s="180" t="str">
        <f t="shared" si="12"/>
        <v/>
      </c>
      <c r="I92" s="180" t="str">
        <f t="shared" si="13"/>
        <v/>
      </c>
      <c r="J92" s="268" t="str">
        <f t="shared" si="14"/>
        <v/>
      </c>
      <c r="K92" s="178">
        <v>0</v>
      </c>
      <c r="L92" s="179">
        <v>0</v>
      </c>
      <c r="M92" s="181" t="str">
        <f t="shared" si="15"/>
        <v/>
      </c>
      <c r="N92" s="178">
        <v>150</v>
      </c>
      <c r="O92" s="179">
        <v>0</v>
      </c>
      <c r="P92" s="181">
        <f t="shared" si="16"/>
        <v>0</v>
      </c>
      <c r="Q92" s="180">
        <f t="shared" si="17"/>
        <v>-1</v>
      </c>
      <c r="R92" s="180" t="str">
        <f t="shared" si="18"/>
        <v/>
      </c>
      <c r="S92" s="268" t="str">
        <f t="shared" si="19"/>
        <v/>
      </c>
    </row>
    <row r="93" spans="1:20" ht="16.5" thickTop="1" x14ac:dyDescent="0.25">
      <c r="A93" s="211" t="s">
        <v>380</v>
      </c>
      <c r="B93" s="212">
        <v>371550</v>
      </c>
      <c r="C93" s="213">
        <v>290017</v>
      </c>
      <c r="D93" s="214">
        <f t="shared" si="10"/>
        <v>0.78055981698290944</v>
      </c>
      <c r="E93" s="212">
        <v>405555</v>
      </c>
      <c r="F93" s="213">
        <v>323515</v>
      </c>
      <c r="G93" s="215">
        <f t="shared" si="11"/>
        <v>0.79770931193056427</v>
      </c>
      <c r="H93" s="214">
        <f t="shared" si="12"/>
        <v>-8.3848060065835672E-2</v>
      </c>
      <c r="I93" s="214">
        <f t="shared" si="13"/>
        <v>-0.10354388513670154</v>
      </c>
      <c r="J93" s="267">
        <f t="shared" si="14"/>
        <v>-1.7149494947654831E-2</v>
      </c>
      <c r="K93" s="216">
        <v>4623777</v>
      </c>
      <c r="L93" s="212">
        <v>3665428</v>
      </c>
      <c r="M93" s="215">
        <f t="shared" si="15"/>
        <v>0.79273459771091903</v>
      </c>
      <c r="N93" s="212">
        <v>4476785</v>
      </c>
      <c r="O93" s="213">
        <v>3649783</v>
      </c>
      <c r="P93" s="215">
        <f t="shared" si="16"/>
        <v>0.81526876988731867</v>
      </c>
      <c r="Q93" s="214">
        <f t="shared" si="17"/>
        <v>3.2834277277108415E-2</v>
      </c>
      <c r="R93" s="214">
        <f t="shared" si="18"/>
        <v>4.2865562144378533E-3</v>
      </c>
      <c r="S93" s="267">
        <f t="shared" si="19"/>
        <v>-2.2534172176399636E-2</v>
      </c>
    </row>
    <row r="94" spans="1:20" ht="16.5" x14ac:dyDescent="0.3">
      <c r="A94" s="177" t="s">
        <v>199</v>
      </c>
      <c r="B94" s="178">
        <v>88525</v>
      </c>
      <c r="C94" s="179">
        <v>71740</v>
      </c>
      <c r="D94" s="180">
        <f t="shared" si="10"/>
        <v>0.8103925444789607</v>
      </c>
      <c r="E94" s="178">
        <v>89646</v>
      </c>
      <c r="F94" s="179">
        <v>73932</v>
      </c>
      <c r="G94" s="181">
        <f t="shared" si="11"/>
        <v>0.82471052807710332</v>
      </c>
      <c r="H94" s="180">
        <f t="shared" si="12"/>
        <v>-1.2504740869642816E-2</v>
      </c>
      <c r="I94" s="180">
        <f t="shared" si="13"/>
        <v>-2.9648866525996853E-2</v>
      </c>
      <c r="J94" s="268">
        <f t="shared" si="14"/>
        <v>-1.4317983598142625E-2</v>
      </c>
      <c r="K94" s="178">
        <v>1008579</v>
      </c>
      <c r="L94" s="179">
        <v>810159</v>
      </c>
      <c r="M94" s="181">
        <f t="shared" si="15"/>
        <v>0.80326776583688531</v>
      </c>
      <c r="N94" s="178">
        <v>975490</v>
      </c>
      <c r="O94" s="179">
        <v>806879</v>
      </c>
      <c r="P94" s="181">
        <f t="shared" si="16"/>
        <v>0.82715250797035333</v>
      </c>
      <c r="Q94" s="180">
        <f t="shared" si="17"/>
        <v>3.3920388727716411E-2</v>
      </c>
      <c r="R94" s="180">
        <f t="shared" si="18"/>
        <v>4.0650456883870589E-3</v>
      </c>
      <c r="S94" s="268">
        <f t="shared" si="19"/>
        <v>-2.3884742133468029E-2</v>
      </c>
    </row>
    <row r="95" spans="1:20" ht="16.5" x14ac:dyDescent="0.3">
      <c r="A95" s="177" t="s">
        <v>200</v>
      </c>
      <c r="B95" s="178">
        <v>63038</v>
      </c>
      <c r="C95" s="179">
        <v>52821</v>
      </c>
      <c r="D95" s="180">
        <f t="shared" si="10"/>
        <v>0.83792315746057933</v>
      </c>
      <c r="E95" s="178">
        <v>64251</v>
      </c>
      <c r="F95" s="179">
        <v>54085</v>
      </c>
      <c r="G95" s="181">
        <f t="shared" si="11"/>
        <v>0.84177678168433179</v>
      </c>
      <c r="H95" s="180">
        <f t="shared" si="12"/>
        <v>-1.8879083594029678E-2</v>
      </c>
      <c r="I95" s="180">
        <f t="shared" si="13"/>
        <v>-2.3370620319866919E-2</v>
      </c>
      <c r="J95" s="268">
        <f t="shared" si="14"/>
        <v>-3.8536242237524609E-3</v>
      </c>
      <c r="K95" s="178">
        <v>739171</v>
      </c>
      <c r="L95" s="179">
        <v>622394</v>
      </c>
      <c r="M95" s="181">
        <f t="shared" si="15"/>
        <v>0.84201625875474007</v>
      </c>
      <c r="N95" s="178">
        <v>692383</v>
      </c>
      <c r="O95" s="179">
        <v>601169</v>
      </c>
      <c r="P95" s="181">
        <f t="shared" si="16"/>
        <v>0.86826077474461394</v>
      </c>
      <c r="Q95" s="180">
        <f t="shared" si="17"/>
        <v>6.7575315973962491E-2</v>
      </c>
      <c r="R95" s="180">
        <f t="shared" si="18"/>
        <v>3.5306211730811166E-2</v>
      </c>
      <c r="S95" s="268">
        <f t="shared" si="19"/>
        <v>-2.6244515989873873E-2</v>
      </c>
    </row>
    <row r="96" spans="1:20" ht="16.5" x14ac:dyDescent="0.3">
      <c r="A96" s="177" t="s">
        <v>202</v>
      </c>
      <c r="B96" s="178">
        <v>41568</v>
      </c>
      <c r="C96" s="179">
        <v>28231</v>
      </c>
      <c r="D96" s="180">
        <f t="shared" si="10"/>
        <v>0.67915223248652812</v>
      </c>
      <c r="E96" s="178">
        <v>43895</v>
      </c>
      <c r="F96" s="179">
        <v>35601</v>
      </c>
      <c r="G96" s="181">
        <f t="shared" si="11"/>
        <v>0.81104909442988948</v>
      </c>
      <c r="H96" s="180">
        <f t="shared" si="12"/>
        <v>-5.301287162546986E-2</v>
      </c>
      <c r="I96" s="180">
        <f t="shared" si="13"/>
        <v>-0.2070166568354822</v>
      </c>
      <c r="J96" s="268">
        <f t="shared" si="14"/>
        <v>-0.13189686194336137</v>
      </c>
      <c r="K96" s="178">
        <v>443658</v>
      </c>
      <c r="L96" s="179">
        <v>363215</v>
      </c>
      <c r="M96" s="181">
        <f t="shared" si="15"/>
        <v>0.81868240852187946</v>
      </c>
      <c r="N96" s="178">
        <v>478188</v>
      </c>
      <c r="O96" s="179">
        <v>388727</v>
      </c>
      <c r="P96" s="181">
        <f t="shared" si="16"/>
        <v>0.81291667712280524</v>
      </c>
      <c r="Q96" s="180">
        <f t="shared" si="17"/>
        <v>-7.2210093101457984E-2</v>
      </c>
      <c r="R96" s="180">
        <f t="shared" si="18"/>
        <v>-6.5629606381856664E-2</v>
      </c>
      <c r="S96" s="268">
        <f t="shared" si="19"/>
        <v>5.7657313990742143E-3</v>
      </c>
    </row>
    <row r="97" spans="1:20" ht="16.5" x14ac:dyDescent="0.3">
      <c r="A97" s="177" t="s">
        <v>201</v>
      </c>
      <c r="B97" s="178">
        <v>37537</v>
      </c>
      <c r="C97" s="179">
        <v>32377</v>
      </c>
      <c r="D97" s="180">
        <f t="shared" si="10"/>
        <v>0.86253563151024326</v>
      </c>
      <c r="E97" s="178">
        <v>41137</v>
      </c>
      <c r="F97" s="179">
        <v>32822</v>
      </c>
      <c r="G97" s="181">
        <f t="shared" si="11"/>
        <v>0.7978705301796436</v>
      </c>
      <c r="H97" s="180">
        <f t="shared" si="12"/>
        <v>-8.7512458370809787E-2</v>
      </c>
      <c r="I97" s="180">
        <f t="shared" si="13"/>
        <v>-1.3557979404058229E-2</v>
      </c>
      <c r="J97" s="268">
        <f t="shared" si="14"/>
        <v>6.4665101330599661E-2</v>
      </c>
      <c r="K97" s="178">
        <v>468341</v>
      </c>
      <c r="L97" s="179">
        <v>392910</v>
      </c>
      <c r="M97" s="181">
        <f t="shared" si="15"/>
        <v>0.8389400031173867</v>
      </c>
      <c r="N97" s="178">
        <v>597096</v>
      </c>
      <c r="O97" s="179">
        <v>487447</v>
      </c>
      <c r="P97" s="181">
        <f t="shared" si="16"/>
        <v>0.81636286292321503</v>
      </c>
      <c r="Q97" s="180">
        <f t="shared" si="17"/>
        <v>-0.2156353417205944</v>
      </c>
      <c r="R97" s="180">
        <f t="shared" si="18"/>
        <v>-0.19394313638200666</v>
      </c>
      <c r="S97" s="268">
        <f t="shared" si="19"/>
        <v>2.2577140194171674E-2</v>
      </c>
    </row>
    <row r="98" spans="1:20" ht="16.5" x14ac:dyDescent="0.3">
      <c r="A98" s="177" t="s">
        <v>204</v>
      </c>
      <c r="B98" s="178">
        <v>37046</v>
      </c>
      <c r="C98" s="179">
        <v>24395</v>
      </c>
      <c r="D98" s="180">
        <f t="shared" si="10"/>
        <v>0.65850564163472436</v>
      </c>
      <c r="E98" s="178">
        <v>26385</v>
      </c>
      <c r="F98" s="179">
        <v>22232</v>
      </c>
      <c r="G98" s="181">
        <f t="shared" si="11"/>
        <v>0.8425999620996778</v>
      </c>
      <c r="H98" s="180">
        <f t="shared" si="12"/>
        <v>0.40405533447034303</v>
      </c>
      <c r="I98" s="180">
        <f t="shared" si="13"/>
        <v>9.7292191435768283E-2</v>
      </c>
      <c r="J98" s="268">
        <f t="shared" si="14"/>
        <v>-0.18409432046495344</v>
      </c>
      <c r="K98" s="178">
        <v>326543</v>
      </c>
      <c r="L98" s="179">
        <v>261412</v>
      </c>
      <c r="M98" s="181">
        <f t="shared" si="15"/>
        <v>0.80054387936657656</v>
      </c>
      <c r="N98" s="178">
        <v>303938</v>
      </c>
      <c r="O98" s="179">
        <v>249572</v>
      </c>
      <c r="P98" s="181">
        <f t="shared" si="16"/>
        <v>0.82112799320914132</v>
      </c>
      <c r="Q98" s="180">
        <f t="shared" si="17"/>
        <v>7.4373720956247613E-2</v>
      </c>
      <c r="R98" s="180">
        <f t="shared" si="18"/>
        <v>4.7441219367557297E-2</v>
      </c>
      <c r="S98" s="268">
        <f t="shared" si="19"/>
        <v>-2.0584113842564755E-2</v>
      </c>
    </row>
    <row r="99" spans="1:20" ht="16.5" x14ac:dyDescent="0.3">
      <c r="A99" s="177" t="s">
        <v>203</v>
      </c>
      <c r="B99" s="178">
        <v>26120</v>
      </c>
      <c r="C99" s="179">
        <v>24075</v>
      </c>
      <c r="D99" s="180">
        <f t="shared" si="10"/>
        <v>0.92170750382848388</v>
      </c>
      <c r="E99" s="178">
        <v>22298</v>
      </c>
      <c r="F99" s="179">
        <v>19675</v>
      </c>
      <c r="G99" s="181">
        <f t="shared" si="11"/>
        <v>0.88236613149161358</v>
      </c>
      <c r="H99" s="180">
        <f t="shared" si="12"/>
        <v>0.17140550722037862</v>
      </c>
      <c r="I99" s="180">
        <f t="shared" si="13"/>
        <v>0.2236340533672172</v>
      </c>
      <c r="J99" s="268">
        <f t="shared" si="14"/>
        <v>3.9341372336870295E-2</v>
      </c>
      <c r="K99" s="178">
        <v>340084</v>
      </c>
      <c r="L99" s="179">
        <v>277853</v>
      </c>
      <c r="M99" s="181">
        <f t="shared" si="15"/>
        <v>0.81701285564742832</v>
      </c>
      <c r="N99" s="178">
        <v>312433</v>
      </c>
      <c r="O99" s="179">
        <v>266131</v>
      </c>
      <c r="P99" s="181">
        <f t="shared" si="16"/>
        <v>0.85180182631156121</v>
      </c>
      <c r="Q99" s="180">
        <f t="shared" si="17"/>
        <v>8.8502174866291305E-2</v>
      </c>
      <c r="R99" s="180">
        <f t="shared" si="18"/>
        <v>4.4045977357015875E-2</v>
      </c>
      <c r="S99" s="268">
        <f t="shared" si="19"/>
        <v>-3.478897066413289E-2</v>
      </c>
    </row>
    <row r="100" spans="1:20" ht="16.5" x14ac:dyDescent="0.3">
      <c r="A100" s="177" t="s">
        <v>206</v>
      </c>
      <c r="B100" s="178">
        <v>14266</v>
      </c>
      <c r="C100" s="179">
        <v>11145</v>
      </c>
      <c r="D100" s="180">
        <f t="shared" si="10"/>
        <v>0.7812280947707837</v>
      </c>
      <c r="E100" s="178">
        <v>12936</v>
      </c>
      <c r="F100" s="179">
        <v>10435</v>
      </c>
      <c r="G100" s="181">
        <f t="shared" si="11"/>
        <v>0.80666357452071735</v>
      </c>
      <c r="H100" s="180">
        <f t="shared" si="12"/>
        <v>0.10281385281385291</v>
      </c>
      <c r="I100" s="180">
        <f t="shared" si="13"/>
        <v>6.8040249161475774E-2</v>
      </c>
      <c r="J100" s="268">
        <f t="shared" si="14"/>
        <v>-2.5435479749933654E-2</v>
      </c>
      <c r="K100" s="178">
        <v>190085</v>
      </c>
      <c r="L100" s="179">
        <v>144091</v>
      </c>
      <c r="M100" s="181">
        <f t="shared" si="15"/>
        <v>0.75803456348475684</v>
      </c>
      <c r="N100" s="178">
        <v>101208</v>
      </c>
      <c r="O100" s="179">
        <v>80272</v>
      </c>
      <c r="P100" s="181">
        <f t="shared" si="16"/>
        <v>0.7931388823017943</v>
      </c>
      <c r="Q100" s="180">
        <f t="shared" si="17"/>
        <v>0.87816180539087818</v>
      </c>
      <c r="R100" s="180">
        <f t="shared" si="18"/>
        <v>0.79503438309746866</v>
      </c>
      <c r="S100" s="268">
        <f t="shared" si="19"/>
        <v>-3.5104318817037461E-2</v>
      </c>
    </row>
    <row r="101" spans="1:20" ht="16.5" x14ac:dyDescent="0.3">
      <c r="A101" s="177" t="s">
        <v>207</v>
      </c>
      <c r="B101" s="178">
        <v>12916</v>
      </c>
      <c r="C101" s="179">
        <v>10746</v>
      </c>
      <c r="D101" s="180">
        <f t="shared" si="10"/>
        <v>0.83199132858470115</v>
      </c>
      <c r="E101" s="178">
        <v>10238</v>
      </c>
      <c r="F101" s="179">
        <v>9167</v>
      </c>
      <c r="G101" s="181">
        <f t="shared" si="11"/>
        <v>0.8953897245555773</v>
      </c>
      <c r="H101" s="180">
        <f t="shared" si="12"/>
        <v>0.26157452627466293</v>
      </c>
      <c r="I101" s="180">
        <f t="shared" si="13"/>
        <v>0.17224828188065899</v>
      </c>
      <c r="J101" s="268">
        <f t="shared" si="14"/>
        <v>-6.3398395970876154E-2</v>
      </c>
      <c r="K101" s="178">
        <v>132960</v>
      </c>
      <c r="L101" s="179">
        <v>111333</v>
      </c>
      <c r="M101" s="181">
        <f t="shared" si="15"/>
        <v>0.83734205776173287</v>
      </c>
      <c r="N101" s="178">
        <v>105928</v>
      </c>
      <c r="O101" s="179">
        <v>93653</v>
      </c>
      <c r="P101" s="181">
        <f t="shared" si="16"/>
        <v>0.88411940185786575</v>
      </c>
      <c r="Q101" s="180">
        <f t="shared" si="17"/>
        <v>0.25519220602673509</v>
      </c>
      <c r="R101" s="180">
        <f t="shared" si="18"/>
        <v>0.18878199310219634</v>
      </c>
      <c r="S101" s="268">
        <f t="shared" si="19"/>
        <v>-4.6777344096132878E-2</v>
      </c>
    </row>
    <row r="102" spans="1:20" ht="16.5" x14ac:dyDescent="0.3">
      <c r="A102" s="177" t="s">
        <v>209</v>
      </c>
      <c r="B102" s="178">
        <v>8975</v>
      </c>
      <c r="C102" s="179">
        <v>7971</v>
      </c>
      <c r="D102" s="180">
        <f t="shared" si="10"/>
        <v>0.88813370473537601</v>
      </c>
      <c r="E102" s="178">
        <v>15105</v>
      </c>
      <c r="F102" s="179">
        <v>13618</v>
      </c>
      <c r="G102" s="181">
        <f t="shared" si="11"/>
        <v>0.9015557762330354</v>
      </c>
      <c r="H102" s="180">
        <f t="shared" si="12"/>
        <v>-0.40582588546838794</v>
      </c>
      <c r="I102" s="180">
        <f t="shared" si="13"/>
        <v>-0.41467175796739608</v>
      </c>
      <c r="J102" s="268">
        <f t="shared" si="14"/>
        <v>-1.3422071497659394E-2</v>
      </c>
      <c r="K102" s="178">
        <v>110015</v>
      </c>
      <c r="L102" s="179">
        <v>93520</v>
      </c>
      <c r="M102" s="181">
        <f t="shared" si="15"/>
        <v>0.8500659001045312</v>
      </c>
      <c r="N102" s="178">
        <v>138414</v>
      </c>
      <c r="O102" s="179">
        <v>123708</v>
      </c>
      <c r="P102" s="181">
        <f t="shared" si="16"/>
        <v>0.89375352204256797</v>
      </c>
      <c r="Q102" s="180">
        <f t="shared" si="17"/>
        <v>-0.20517433207623503</v>
      </c>
      <c r="R102" s="180">
        <f t="shared" si="18"/>
        <v>-0.24402625537556177</v>
      </c>
      <c r="S102" s="268">
        <f t="shared" si="19"/>
        <v>-4.3687621938036769E-2</v>
      </c>
    </row>
    <row r="103" spans="1:20" ht="16.5" x14ac:dyDescent="0.3">
      <c r="A103" s="177" t="s">
        <v>208</v>
      </c>
      <c r="B103" s="178">
        <v>8472</v>
      </c>
      <c r="C103" s="179">
        <v>6279</v>
      </c>
      <c r="D103" s="180">
        <f t="shared" si="10"/>
        <v>0.74114730878186974</v>
      </c>
      <c r="E103" s="178">
        <v>3720</v>
      </c>
      <c r="F103" s="179">
        <v>3080</v>
      </c>
      <c r="G103" s="181">
        <f t="shared" si="11"/>
        <v>0.82795698924731187</v>
      </c>
      <c r="H103" s="180">
        <f t="shared" si="12"/>
        <v>1.2774193548387096</v>
      </c>
      <c r="I103" s="180">
        <f t="shared" si="13"/>
        <v>1.0386363636363636</v>
      </c>
      <c r="J103" s="268">
        <f t="shared" si="14"/>
        <v>-8.6809680465442129E-2</v>
      </c>
      <c r="K103" s="178">
        <v>116958</v>
      </c>
      <c r="L103" s="179">
        <v>85417</v>
      </c>
      <c r="M103" s="181">
        <f t="shared" si="15"/>
        <v>0.730321995930163</v>
      </c>
      <c r="N103" s="178">
        <v>38724</v>
      </c>
      <c r="O103" s="179">
        <v>28981</v>
      </c>
      <c r="P103" s="181">
        <f t="shared" si="16"/>
        <v>0.7483989257308129</v>
      </c>
      <c r="Q103" s="180">
        <f t="shared" si="17"/>
        <v>2.0202974899287263</v>
      </c>
      <c r="R103" s="180">
        <f t="shared" si="18"/>
        <v>1.9473448121182844</v>
      </c>
      <c r="S103" s="268">
        <f t="shared" si="19"/>
        <v>-1.8076929800649899E-2</v>
      </c>
    </row>
    <row r="104" spans="1:20" ht="16.5" x14ac:dyDescent="0.3">
      <c r="A104" s="177" t="s">
        <v>214</v>
      </c>
      <c r="B104" s="178">
        <v>7410</v>
      </c>
      <c r="C104" s="179">
        <v>4973</v>
      </c>
      <c r="D104" s="180">
        <f t="shared" si="10"/>
        <v>0.67112010796221322</v>
      </c>
      <c r="E104" s="178">
        <v>6960</v>
      </c>
      <c r="F104" s="179">
        <v>4967</v>
      </c>
      <c r="G104" s="181">
        <f t="shared" si="11"/>
        <v>0.71364942528735631</v>
      </c>
      <c r="H104" s="180">
        <f t="shared" si="12"/>
        <v>6.4655172413793149E-2</v>
      </c>
      <c r="I104" s="180">
        <f t="shared" si="13"/>
        <v>1.2079726192872897E-3</v>
      </c>
      <c r="J104" s="268">
        <f t="shared" si="14"/>
        <v>-4.252931732514309E-2</v>
      </c>
      <c r="K104" s="178">
        <v>73450</v>
      </c>
      <c r="L104" s="179">
        <v>59630</v>
      </c>
      <c r="M104" s="181">
        <f t="shared" si="15"/>
        <v>0.81184479237576579</v>
      </c>
      <c r="N104" s="178">
        <v>79440</v>
      </c>
      <c r="O104" s="179">
        <v>62425</v>
      </c>
      <c r="P104" s="181">
        <f t="shared" si="16"/>
        <v>0.78581319234642499</v>
      </c>
      <c r="Q104" s="180">
        <f t="shared" si="17"/>
        <v>-7.5402819738167204E-2</v>
      </c>
      <c r="R104" s="180">
        <f t="shared" si="18"/>
        <v>-4.477372847416905E-2</v>
      </c>
      <c r="S104" s="268">
        <f t="shared" si="19"/>
        <v>2.6031600029340796E-2</v>
      </c>
    </row>
    <row r="105" spans="1:20" ht="16.5" x14ac:dyDescent="0.3">
      <c r="A105" s="177" t="s">
        <v>210</v>
      </c>
      <c r="B105" s="178">
        <v>6300</v>
      </c>
      <c r="C105" s="179">
        <v>3246</v>
      </c>
      <c r="D105" s="180">
        <f t="shared" si="10"/>
        <v>0.51523809523809527</v>
      </c>
      <c r="E105" s="178">
        <v>2160</v>
      </c>
      <c r="F105" s="179">
        <v>1469</v>
      </c>
      <c r="G105" s="181">
        <f t="shared" si="11"/>
        <v>0.68009259259259258</v>
      </c>
      <c r="H105" s="180">
        <f t="shared" si="12"/>
        <v>1.9166666666666665</v>
      </c>
      <c r="I105" s="180">
        <f t="shared" si="13"/>
        <v>1.2096664397549355</v>
      </c>
      <c r="J105" s="268">
        <f t="shared" si="14"/>
        <v>-0.16485449735449731</v>
      </c>
      <c r="K105" s="178">
        <v>86918</v>
      </c>
      <c r="L105" s="179">
        <v>59176</v>
      </c>
      <c r="M105" s="181">
        <f t="shared" si="15"/>
        <v>0.68082560574334428</v>
      </c>
      <c r="N105" s="178">
        <v>2198</v>
      </c>
      <c r="O105" s="179">
        <v>1501</v>
      </c>
      <c r="P105" s="181">
        <f t="shared" si="16"/>
        <v>0.68289353958143773</v>
      </c>
      <c r="Q105" s="180">
        <f t="shared" si="17"/>
        <v>38.54413102820746</v>
      </c>
      <c r="R105" s="180">
        <f t="shared" si="18"/>
        <v>38.424383744170555</v>
      </c>
      <c r="S105" s="268">
        <f t="shared" si="19"/>
        <v>-2.0679338380934498E-3</v>
      </c>
      <c r="T105"/>
    </row>
    <row r="106" spans="1:20" ht="16.5" x14ac:dyDescent="0.3">
      <c r="A106" s="177" t="s">
        <v>211</v>
      </c>
      <c r="B106" s="178">
        <v>6060</v>
      </c>
      <c r="C106" s="179">
        <v>2631</v>
      </c>
      <c r="D106" s="180">
        <f t="shared" si="10"/>
        <v>0.43415841584158416</v>
      </c>
      <c r="E106" s="178">
        <v>7380</v>
      </c>
      <c r="F106" s="179">
        <v>4229</v>
      </c>
      <c r="G106" s="181">
        <f t="shared" si="11"/>
        <v>0.57303523035230353</v>
      </c>
      <c r="H106" s="180">
        <f t="shared" si="12"/>
        <v>-0.17886178861788615</v>
      </c>
      <c r="I106" s="180">
        <f t="shared" si="13"/>
        <v>-0.37786710806337198</v>
      </c>
      <c r="J106" s="268">
        <f t="shared" si="14"/>
        <v>-0.13887681451071937</v>
      </c>
      <c r="K106" s="178">
        <v>78638</v>
      </c>
      <c r="L106" s="179">
        <v>47432</v>
      </c>
      <c r="M106" s="181">
        <f t="shared" si="15"/>
        <v>0.60316895139754312</v>
      </c>
      <c r="N106" s="178">
        <v>85080</v>
      </c>
      <c r="O106" s="179">
        <v>54328</v>
      </c>
      <c r="P106" s="181">
        <f t="shared" si="16"/>
        <v>0.63855195110484253</v>
      </c>
      <c r="Q106" s="180">
        <f t="shared" si="17"/>
        <v>-7.5716972261401061E-2</v>
      </c>
      <c r="R106" s="180">
        <f t="shared" si="18"/>
        <v>-0.12693270505080256</v>
      </c>
      <c r="S106" s="268">
        <f t="shared" si="19"/>
        <v>-3.5382999707299412E-2</v>
      </c>
    </row>
    <row r="107" spans="1:20" ht="16.5" x14ac:dyDescent="0.3">
      <c r="A107" s="177" t="s">
        <v>212</v>
      </c>
      <c r="B107" s="178">
        <v>5877</v>
      </c>
      <c r="C107" s="179">
        <v>4071</v>
      </c>
      <c r="D107" s="180">
        <f t="shared" si="10"/>
        <v>0.69270035732516588</v>
      </c>
      <c r="E107" s="178">
        <v>7195</v>
      </c>
      <c r="F107" s="179">
        <v>6221</v>
      </c>
      <c r="G107" s="181">
        <f t="shared" si="11"/>
        <v>0.8646282140375261</v>
      </c>
      <c r="H107" s="180">
        <f t="shared" si="12"/>
        <v>-0.18318276580959003</v>
      </c>
      <c r="I107" s="180">
        <f t="shared" si="13"/>
        <v>-0.3456036007072818</v>
      </c>
      <c r="J107" s="268">
        <f t="shared" si="14"/>
        <v>-0.17192785671236022</v>
      </c>
      <c r="K107" s="178">
        <v>80304</v>
      </c>
      <c r="L107" s="179">
        <v>66379</v>
      </c>
      <c r="M107" s="181">
        <f t="shared" si="15"/>
        <v>0.82659643355250045</v>
      </c>
      <c r="N107" s="178">
        <v>79870</v>
      </c>
      <c r="O107" s="179">
        <v>68444</v>
      </c>
      <c r="P107" s="181">
        <f t="shared" si="16"/>
        <v>0.85694253161387257</v>
      </c>
      <c r="Q107" s="180">
        <f t="shared" si="17"/>
        <v>5.4338299737073381E-3</v>
      </c>
      <c r="R107" s="180">
        <f t="shared" si="18"/>
        <v>-3.017065045876921E-2</v>
      </c>
      <c r="S107" s="268">
        <f t="shared" si="19"/>
        <v>-3.0346098061372118E-2</v>
      </c>
    </row>
    <row r="108" spans="1:20" ht="16.5" x14ac:dyDescent="0.3">
      <c r="A108" s="177" t="s">
        <v>205</v>
      </c>
      <c r="B108" s="178">
        <v>4724</v>
      </c>
      <c r="C108" s="179">
        <v>3423</v>
      </c>
      <c r="D108" s="180">
        <f t="shared" si="10"/>
        <v>0.72459779847586792</v>
      </c>
      <c r="E108" s="178">
        <v>23240</v>
      </c>
      <c r="F108" s="179">
        <v>12716</v>
      </c>
      <c r="G108" s="181">
        <f t="shared" si="11"/>
        <v>0.54716006884681578</v>
      </c>
      <c r="H108" s="180">
        <f t="shared" si="12"/>
        <v>-0.79672977624784858</v>
      </c>
      <c r="I108" s="180">
        <f t="shared" si="13"/>
        <v>-0.7308115759672853</v>
      </c>
      <c r="J108" s="268">
        <f t="shared" si="14"/>
        <v>0.17743772962905213</v>
      </c>
      <c r="K108" s="178">
        <v>200139</v>
      </c>
      <c r="L108" s="179">
        <v>133594</v>
      </c>
      <c r="M108" s="181">
        <f t="shared" si="15"/>
        <v>0.66750608327212591</v>
      </c>
      <c r="N108" s="178">
        <v>169112</v>
      </c>
      <c r="O108" s="179">
        <v>108931</v>
      </c>
      <c r="P108" s="181">
        <f t="shared" si="16"/>
        <v>0.64413524764653007</v>
      </c>
      <c r="Q108" s="180">
        <f t="shared" si="17"/>
        <v>0.18347012630682635</v>
      </c>
      <c r="R108" s="180">
        <f t="shared" si="18"/>
        <v>0.22640937841385833</v>
      </c>
      <c r="S108" s="268">
        <f t="shared" si="19"/>
        <v>2.3370835625595832E-2</v>
      </c>
    </row>
    <row r="109" spans="1:20" ht="16.5" x14ac:dyDescent="0.3">
      <c r="A109" s="177" t="s">
        <v>216</v>
      </c>
      <c r="B109" s="178">
        <v>2704</v>
      </c>
      <c r="C109" s="179">
        <v>1893</v>
      </c>
      <c r="D109" s="180">
        <f t="shared" si="10"/>
        <v>0.7000739644970414</v>
      </c>
      <c r="E109" s="178">
        <v>2432</v>
      </c>
      <c r="F109" s="179">
        <v>1828</v>
      </c>
      <c r="G109" s="181">
        <f t="shared" si="11"/>
        <v>0.75164473684210531</v>
      </c>
      <c r="H109" s="180">
        <f t="shared" si="12"/>
        <v>0.11184210526315796</v>
      </c>
      <c r="I109" s="180">
        <f t="shared" si="13"/>
        <v>3.5557986870897063E-2</v>
      </c>
      <c r="J109" s="268">
        <f t="shared" si="14"/>
        <v>-5.1570772345063909E-2</v>
      </c>
      <c r="K109" s="178">
        <v>28226</v>
      </c>
      <c r="L109" s="179">
        <v>21489</v>
      </c>
      <c r="M109" s="181">
        <f t="shared" si="15"/>
        <v>0.76131935095302206</v>
      </c>
      <c r="N109" s="178">
        <v>33816</v>
      </c>
      <c r="O109" s="179">
        <v>22821</v>
      </c>
      <c r="P109" s="181">
        <f t="shared" si="16"/>
        <v>0.67485805535841026</v>
      </c>
      <c r="Q109" s="180">
        <f t="shared" si="17"/>
        <v>-0.16530636385143127</v>
      </c>
      <c r="R109" s="180">
        <f t="shared" si="18"/>
        <v>-5.8367293282503008E-2</v>
      </c>
      <c r="S109" s="268">
        <f t="shared" si="19"/>
        <v>8.6461295594611798E-2</v>
      </c>
    </row>
    <row r="110" spans="1:20" ht="16.5" x14ac:dyDescent="0.3">
      <c r="A110" s="177" t="s">
        <v>402</v>
      </c>
      <c r="B110" s="178">
        <v>12</v>
      </c>
      <c r="C110" s="179">
        <v>0</v>
      </c>
      <c r="D110" s="180">
        <f t="shared" si="10"/>
        <v>0</v>
      </c>
      <c r="E110" s="178">
        <v>0</v>
      </c>
      <c r="F110" s="179">
        <v>0</v>
      </c>
      <c r="G110" s="181" t="str">
        <f t="shared" si="11"/>
        <v/>
      </c>
      <c r="H110" s="180" t="str">
        <f t="shared" si="12"/>
        <v/>
      </c>
      <c r="I110" s="180" t="str">
        <f t="shared" si="13"/>
        <v/>
      </c>
      <c r="J110" s="268" t="str">
        <f t="shared" si="14"/>
        <v/>
      </c>
      <c r="K110" s="178">
        <v>24</v>
      </c>
      <c r="L110" s="179">
        <v>0</v>
      </c>
      <c r="M110" s="181">
        <f t="shared" si="15"/>
        <v>0</v>
      </c>
      <c r="N110" s="178">
        <v>0</v>
      </c>
      <c r="O110" s="179">
        <v>0</v>
      </c>
      <c r="P110" s="181" t="str">
        <f t="shared" si="16"/>
        <v/>
      </c>
      <c r="Q110" s="180" t="str">
        <f t="shared" si="17"/>
        <v/>
      </c>
      <c r="R110" s="180" t="str">
        <f t="shared" si="18"/>
        <v/>
      </c>
      <c r="S110" s="268" t="str">
        <f t="shared" si="19"/>
        <v/>
      </c>
    </row>
    <row r="111" spans="1:20" ht="16.5" x14ac:dyDescent="0.3">
      <c r="A111" s="177" t="s">
        <v>213</v>
      </c>
      <c r="B111" s="178">
        <v>0</v>
      </c>
      <c r="C111" s="179">
        <v>0</v>
      </c>
      <c r="D111" s="180" t="str">
        <f t="shared" si="10"/>
        <v/>
      </c>
      <c r="E111" s="178">
        <v>7344</v>
      </c>
      <c r="F111" s="179">
        <v>3515</v>
      </c>
      <c r="G111" s="181">
        <f t="shared" si="11"/>
        <v>0.47862200435729846</v>
      </c>
      <c r="H111" s="180">
        <f t="shared" si="12"/>
        <v>-1</v>
      </c>
      <c r="I111" s="180">
        <f t="shared" si="13"/>
        <v>-1</v>
      </c>
      <c r="J111" s="268" t="str">
        <f t="shared" si="14"/>
        <v/>
      </c>
      <c r="K111" s="178">
        <v>65282</v>
      </c>
      <c r="L111" s="179">
        <v>35210</v>
      </c>
      <c r="M111" s="181">
        <f t="shared" si="15"/>
        <v>0.53935234827364353</v>
      </c>
      <c r="N111" s="178">
        <v>77184</v>
      </c>
      <c r="O111" s="179">
        <v>40405</v>
      </c>
      <c r="P111" s="181">
        <f t="shared" si="16"/>
        <v>0.52348932421227201</v>
      </c>
      <c r="Q111" s="180">
        <f t="shared" si="17"/>
        <v>-0.15420294361525699</v>
      </c>
      <c r="R111" s="180">
        <f t="shared" si="18"/>
        <v>-0.12857319638658582</v>
      </c>
      <c r="S111" s="268">
        <f t="shared" si="19"/>
        <v>1.5863024061371522E-2</v>
      </c>
    </row>
    <row r="112" spans="1:20" ht="16.5" x14ac:dyDescent="0.3">
      <c r="A112" s="177" t="s">
        <v>215</v>
      </c>
      <c r="B112" s="178">
        <v>0</v>
      </c>
      <c r="C112" s="179">
        <v>0</v>
      </c>
      <c r="D112" s="180" t="str">
        <f t="shared" si="10"/>
        <v/>
      </c>
      <c r="E112" s="178">
        <v>0</v>
      </c>
      <c r="F112" s="179">
        <v>0</v>
      </c>
      <c r="G112" s="181" t="str">
        <f t="shared" si="11"/>
        <v/>
      </c>
      <c r="H112" s="180" t="str">
        <f t="shared" si="12"/>
        <v/>
      </c>
      <c r="I112" s="180" t="str">
        <f t="shared" si="13"/>
        <v/>
      </c>
      <c r="J112" s="268" t="str">
        <f t="shared" si="14"/>
        <v/>
      </c>
      <c r="K112" s="178">
        <v>13536</v>
      </c>
      <c r="L112" s="179">
        <v>9476</v>
      </c>
      <c r="M112" s="181">
        <f t="shared" si="15"/>
        <v>0.70005910165484631</v>
      </c>
      <c r="N112" s="178">
        <v>0</v>
      </c>
      <c r="O112" s="179">
        <v>0</v>
      </c>
      <c r="P112" s="181" t="str">
        <f t="shared" si="16"/>
        <v/>
      </c>
      <c r="Q112" s="180" t="str">
        <f t="shared" si="17"/>
        <v/>
      </c>
      <c r="R112" s="180" t="str">
        <f t="shared" si="18"/>
        <v/>
      </c>
      <c r="S112" s="268" t="str">
        <f t="shared" si="19"/>
        <v/>
      </c>
    </row>
    <row r="113" spans="1:19" ht="16.5" x14ac:dyDescent="0.3">
      <c r="A113" s="177" t="s">
        <v>574</v>
      </c>
      <c r="B113" s="178">
        <v>0</v>
      </c>
      <c r="C113" s="179">
        <v>0</v>
      </c>
      <c r="D113" s="180" t="str">
        <f t="shared" si="10"/>
        <v/>
      </c>
      <c r="E113" s="178">
        <v>0</v>
      </c>
      <c r="F113" s="179">
        <v>0</v>
      </c>
      <c r="G113" s="181" t="str">
        <f t="shared" si="11"/>
        <v/>
      </c>
      <c r="H113" s="180" t="str">
        <f t="shared" si="12"/>
        <v/>
      </c>
      <c r="I113" s="180" t="str">
        <f t="shared" si="13"/>
        <v/>
      </c>
      <c r="J113" s="268" t="str">
        <f t="shared" si="14"/>
        <v/>
      </c>
      <c r="K113" s="178">
        <v>256</v>
      </c>
      <c r="L113" s="179">
        <v>123</v>
      </c>
      <c r="M113" s="181">
        <f t="shared" si="15"/>
        <v>0.48046875</v>
      </c>
      <c r="N113" s="178">
        <v>0</v>
      </c>
      <c r="O113" s="179">
        <v>0</v>
      </c>
      <c r="P113" s="181" t="str">
        <f t="shared" si="16"/>
        <v/>
      </c>
      <c r="Q113" s="180" t="str">
        <f t="shared" si="17"/>
        <v/>
      </c>
      <c r="R113" s="180" t="str">
        <f t="shared" si="18"/>
        <v/>
      </c>
      <c r="S113" s="268" t="str">
        <f t="shared" si="19"/>
        <v/>
      </c>
    </row>
    <row r="114" spans="1:19" ht="16.5" x14ac:dyDescent="0.3">
      <c r="A114" s="177" t="s">
        <v>622</v>
      </c>
      <c r="B114" s="178">
        <v>0</v>
      </c>
      <c r="C114" s="179">
        <v>0</v>
      </c>
      <c r="D114" s="180" t="str">
        <f t="shared" si="10"/>
        <v/>
      </c>
      <c r="E114" s="178">
        <v>0</v>
      </c>
      <c r="F114" s="179">
        <v>0</v>
      </c>
      <c r="G114" s="181" t="str">
        <f t="shared" si="11"/>
        <v/>
      </c>
      <c r="H114" s="180" t="str">
        <f t="shared" si="12"/>
        <v/>
      </c>
      <c r="I114" s="180" t="str">
        <f t="shared" si="13"/>
        <v/>
      </c>
      <c r="J114" s="268" t="str">
        <f t="shared" si="14"/>
        <v/>
      </c>
      <c r="K114" s="178">
        <v>136</v>
      </c>
      <c r="L114" s="179">
        <v>0</v>
      </c>
      <c r="M114" s="181">
        <f t="shared" si="15"/>
        <v>0</v>
      </c>
      <c r="N114" s="178">
        <v>0</v>
      </c>
      <c r="O114" s="179">
        <v>0</v>
      </c>
      <c r="P114" s="181" t="str">
        <f t="shared" si="16"/>
        <v/>
      </c>
      <c r="Q114" s="180" t="str">
        <f t="shared" si="17"/>
        <v/>
      </c>
      <c r="R114" s="180" t="str">
        <f t="shared" si="18"/>
        <v/>
      </c>
      <c r="S114" s="268" t="str">
        <f t="shared" si="19"/>
        <v/>
      </c>
    </row>
    <row r="115" spans="1:19" ht="16.5" x14ac:dyDescent="0.3">
      <c r="A115" s="177" t="s">
        <v>585</v>
      </c>
      <c r="B115" s="178">
        <v>0</v>
      </c>
      <c r="C115" s="179">
        <v>0</v>
      </c>
      <c r="D115" s="180" t="str">
        <f t="shared" si="10"/>
        <v/>
      </c>
      <c r="E115" s="178">
        <v>0</v>
      </c>
      <c r="F115" s="179">
        <v>0</v>
      </c>
      <c r="G115" s="181" t="str">
        <f t="shared" si="11"/>
        <v/>
      </c>
      <c r="H115" s="180" t="str">
        <f t="shared" si="12"/>
        <v/>
      </c>
      <c r="I115" s="180" t="str">
        <f t="shared" si="13"/>
        <v/>
      </c>
      <c r="J115" s="268" t="str">
        <f t="shared" si="14"/>
        <v/>
      </c>
      <c r="K115" s="178">
        <v>1350</v>
      </c>
      <c r="L115" s="179">
        <v>1048</v>
      </c>
      <c r="M115" s="181">
        <f t="shared" si="15"/>
        <v>0.77629629629629626</v>
      </c>
      <c r="N115" s="178">
        <v>1920</v>
      </c>
      <c r="O115" s="179">
        <v>770</v>
      </c>
      <c r="P115" s="181">
        <f t="shared" si="16"/>
        <v>0.40104166666666669</v>
      </c>
      <c r="Q115" s="180">
        <f t="shared" si="17"/>
        <v>-0.296875</v>
      </c>
      <c r="R115" s="180">
        <f t="shared" si="18"/>
        <v>0.36103896103896105</v>
      </c>
      <c r="S115" s="268">
        <f t="shared" si="19"/>
        <v>0.37525462962962958</v>
      </c>
    </row>
    <row r="116" spans="1:19" ht="16.5" x14ac:dyDescent="0.3">
      <c r="A116" s="177" t="s">
        <v>572</v>
      </c>
      <c r="B116" s="178">
        <v>0</v>
      </c>
      <c r="C116" s="179">
        <v>0</v>
      </c>
      <c r="D116" s="180" t="str">
        <f t="shared" si="10"/>
        <v/>
      </c>
      <c r="E116" s="178">
        <v>0</v>
      </c>
      <c r="F116" s="179">
        <v>0</v>
      </c>
      <c r="G116" s="181" t="str">
        <f t="shared" si="11"/>
        <v/>
      </c>
      <c r="H116" s="180" t="str">
        <f t="shared" si="12"/>
        <v/>
      </c>
      <c r="I116" s="180" t="str">
        <f t="shared" si="13"/>
        <v/>
      </c>
      <c r="J116" s="268" t="str">
        <f t="shared" si="14"/>
        <v/>
      </c>
      <c r="K116" s="178">
        <v>290</v>
      </c>
      <c r="L116" s="179">
        <v>186</v>
      </c>
      <c r="M116" s="181">
        <f t="shared" si="15"/>
        <v>0.64137931034482754</v>
      </c>
      <c r="N116" s="178">
        <v>0</v>
      </c>
      <c r="O116" s="179">
        <v>0</v>
      </c>
      <c r="P116" s="181" t="str">
        <f t="shared" si="16"/>
        <v/>
      </c>
      <c r="Q116" s="180" t="str">
        <f t="shared" si="17"/>
        <v/>
      </c>
      <c r="R116" s="180" t="str">
        <f t="shared" si="18"/>
        <v/>
      </c>
      <c r="S116" s="268" t="str">
        <f t="shared" si="19"/>
        <v/>
      </c>
    </row>
    <row r="117" spans="1:19" ht="16.5" x14ac:dyDescent="0.3">
      <c r="A117" s="177" t="s">
        <v>582</v>
      </c>
      <c r="B117" s="178">
        <v>0</v>
      </c>
      <c r="C117" s="179">
        <v>0</v>
      </c>
      <c r="D117" s="180" t="str">
        <f t="shared" si="10"/>
        <v/>
      </c>
      <c r="E117" s="178">
        <v>0</v>
      </c>
      <c r="F117" s="179">
        <v>0</v>
      </c>
      <c r="G117" s="181" t="str">
        <f t="shared" si="11"/>
        <v/>
      </c>
      <c r="H117" s="180" t="str">
        <f t="shared" si="12"/>
        <v/>
      </c>
      <c r="I117" s="180" t="str">
        <f t="shared" si="13"/>
        <v/>
      </c>
      <c r="J117" s="268" t="str">
        <f t="shared" si="14"/>
        <v/>
      </c>
      <c r="K117" s="178">
        <v>0</v>
      </c>
      <c r="L117" s="179">
        <v>0</v>
      </c>
      <c r="M117" s="181" t="str">
        <f t="shared" si="15"/>
        <v/>
      </c>
      <c r="N117" s="178">
        <v>520</v>
      </c>
      <c r="O117" s="179">
        <v>365</v>
      </c>
      <c r="P117" s="181">
        <f t="shared" si="16"/>
        <v>0.70192307692307687</v>
      </c>
      <c r="Q117" s="180">
        <f t="shared" si="17"/>
        <v>-1</v>
      </c>
      <c r="R117" s="180">
        <f t="shared" si="18"/>
        <v>-1</v>
      </c>
      <c r="S117" s="268" t="str">
        <f t="shared" si="19"/>
        <v/>
      </c>
    </row>
    <row r="118" spans="1:19" ht="16.5" x14ac:dyDescent="0.3">
      <c r="A118" s="177" t="s">
        <v>617</v>
      </c>
      <c r="B118" s="178">
        <v>0</v>
      </c>
      <c r="C118" s="179">
        <v>0</v>
      </c>
      <c r="D118" s="180" t="str">
        <f t="shared" si="10"/>
        <v/>
      </c>
      <c r="E118" s="178">
        <v>0</v>
      </c>
      <c r="F118" s="179">
        <v>0</v>
      </c>
      <c r="G118" s="181" t="str">
        <f t="shared" si="11"/>
        <v/>
      </c>
      <c r="H118" s="180" t="str">
        <f t="shared" si="12"/>
        <v/>
      </c>
      <c r="I118" s="180" t="str">
        <f t="shared" si="13"/>
        <v/>
      </c>
      <c r="J118" s="268" t="str">
        <f t="shared" si="14"/>
        <v/>
      </c>
      <c r="K118" s="178">
        <v>1088</v>
      </c>
      <c r="L118" s="179">
        <v>0</v>
      </c>
      <c r="M118" s="181">
        <f t="shared" si="15"/>
        <v>0</v>
      </c>
      <c r="N118" s="178">
        <v>0</v>
      </c>
      <c r="O118" s="179">
        <v>0</v>
      </c>
      <c r="P118" s="181" t="str">
        <f t="shared" si="16"/>
        <v/>
      </c>
      <c r="Q118" s="180" t="str">
        <f t="shared" si="17"/>
        <v/>
      </c>
      <c r="R118" s="180" t="str">
        <f t="shared" si="18"/>
        <v/>
      </c>
      <c r="S118" s="268" t="str">
        <f t="shared" si="19"/>
        <v/>
      </c>
    </row>
    <row r="119" spans="1:19" ht="16.5" x14ac:dyDescent="0.3">
      <c r="A119" s="177" t="s">
        <v>584</v>
      </c>
      <c r="B119" s="178">
        <v>0</v>
      </c>
      <c r="C119" s="179">
        <v>0</v>
      </c>
      <c r="D119" s="180" t="str">
        <f t="shared" si="10"/>
        <v/>
      </c>
      <c r="E119" s="178">
        <v>0</v>
      </c>
      <c r="F119" s="179">
        <v>0</v>
      </c>
      <c r="G119" s="181" t="str">
        <f t="shared" si="11"/>
        <v/>
      </c>
      <c r="H119" s="180" t="str">
        <f t="shared" si="12"/>
        <v/>
      </c>
      <c r="I119" s="180" t="str">
        <f t="shared" si="13"/>
        <v/>
      </c>
      <c r="J119" s="268" t="str">
        <f t="shared" si="14"/>
        <v/>
      </c>
      <c r="K119" s="178">
        <v>0</v>
      </c>
      <c r="L119" s="179">
        <v>0</v>
      </c>
      <c r="M119" s="181" t="str">
        <f t="shared" si="15"/>
        <v/>
      </c>
      <c r="N119" s="178">
        <v>140</v>
      </c>
      <c r="O119" s="179">
        <v>126</v>
      </c>
      <c r="P119" s="181">
        <f t="shared" si="16"/>
        <v>0.9</v>
      </c>
      <c r="Q119" s="180">
        <f t="shared" si="17"/>
        <v>-1</v>
      </c>
      <c r="R119" s="180">
        <f t="shared" si="18"/>
        <v>-1</v>
      </c>
      <c r="S119" s="268" t="str">
        <f t="shared" si="19"/>
        <v/>
      </c>
    </row>
    <row r="120" spans="1:19" ht="16.5" x14ac:dyDescent="0.3">
      <c r="A120" s="177" t="s">
        <v>568</v>
      </c>
      <c r="B120" s="178">
        <v>0</v>
      </c>
      <c r="C120" s="179">
        <v>0</v>
      </c>
      <c r="D120" s="180" t="str">
        <f t="shared" si="10"/>
        <v/>
      </c>
      <c r="E120" s="178">
        <v>0</v>
      </c>
      <c r="F120" s="179">
        <v>0</v>
      </c>
      <c r="G120" s="181" t="str">
        <f t="shared" si="11"/>
        <v/>
      </c>
      <c r="H120" s="180" t="str">
        <f t="shared" si="12"/>
        <v/>
      </c>
      <c r="I120" s="180" t="str">
        <f t="shared" si="13"/>
        <v/>
      </c>
      <c r="J120" s="268" t="str">
        <f t="shared" si="14"/>
        <v/>
      </c>
      <c r="K120" s="178">
        <v>0</v>
      </c>
      <c r="L120" s="179">
        <v>0</v>
      </c>
      <c r="M120" s="181" t="str">
        <f t="shared" si="15"/>
        <v/>
      </c>
      <c r="N120" s="178">
        <v>80</v>
      </c>
      <c r="O120" s="179">
        <v>14</v>
      </c>
      <c r="P120" s="181">
        <f t="shared" si="16"/>
        <v>0.17499999999999999</v>
      </c>
      <c r="Q120" s="180">
        <f t="shared" si="17"/>
        <v>-1</v>
      </c>
      <c r="R120" s="180">
        <f t="shared" si="18"/>
        <v>-1</v>
      </c>
      <c r="S120" s="268" t="str">
        <f t="shared" si="19"/>
        <v/>
      </c>
    </row>
    <row r="121" spans="1:19" ht="16.5" x14ac:dyDescent="0.3">
      <c r="A121" s="177" t="s">
        <v>621</v>
      </c>
      <c r="B121" s="178">
        <v>0</v>
      </c>
      <c r="C121" s="179">
        <v>0</v>
      </c>
      <c r="D121" s="180" t="str">
        <f t="shared" si="10"/>
        <v/>
      </c>
      <c r="E121" s="178">
        <v>0</v>
      </c>
      <c r="F121" s="179">
        <v>0</v>
      </c>
      <c r="G121" s="181" t="str">
        <f t="shared" si="11"/>
        <v/>
      </c>
      <c r="H121" s="180" t="str">
        <f t="shared" si="12"/>
        <v/>
      </c>
      <c r="I121" s="180" t="str">
        <f t="shared" si="13"/>
        <v/>
      </c>
      <c r="J121" s="268" t="str">
        <f t="shared" si="14"/>
        <v/>
      </c>
      <c r="K121" s="178">
        <v>272</v>
      </c>
      <c r="L121" s="179">
        <v>0</v>
      </c>
      <c r="M121" s="181">
        <f t="shared" si="15"/>
        <v>0</v>
      </c>
      <c r="N121" s="178">
        <v>0</v>
      </c>
      <c r="O121" s="179">
        <v>0</v>
      </c>
      <c r="P121" s="181" t="str">
        <f t="shared" si="16"/>
        <v/>
      </c>
      <c r="Q121" s="180" t="str">
        <f t="shared" si="17"/>
        <v/>
      </c>
      <c r="R121" s="180" t="str">
        <f t="shared" si="18"/>
        <v/>
      </c>
      <c r="S121" s="268" t="str">
        <f t="shared" si="19"/>
        <v/>
      </c>
    </row>
    <row r="122" spans="1:19" ht="16.5" x14ac:dyDescent="0.3">
      <c r="A122" s="177" t="s">
        <v>564</v>
      </c>
      <c r="B122" s="178">
        <v>0</v>
      </c>
      <c r="C122" s="179">
        <v>0</v>
      </c>
      <c r="D122" s="180" t="str">
        <f t="shared" si="10"/>
        <v/>
      </c>
      <c r="E122" s="178">
        <v>0</v>
      </c>
      <c r="F122" s="179">
        <v>0</v>
      </c>
      <c r="G122" s="181" t="str">
        <f t="shared" si="11"/>
        <v/>
      </c>
      <c r="H122" s="180" t="str">
        <f t="shared" si="12"/>
        <v/>
      </c>
      <c r="I122" s="180" t="str">
        <f t="shared" si="13"/>
        <v/>
      </c>
      <c r="J122" s="268" t="str">
        <f t="shared" si="14"/>
        <v/>
      </c>
      <c r="K122" s="178">
        <v>0</v>
      </c>
      <c r="L122" s="179">
        <v>0</v>
      </c>
      <c r="M122" s="181" t="str">
        <f t="shared" si="15"/>
        <v/>
      </c>
      <c r="N122" s="178">
        <v>50</v>
      </c>
      <c r="O122" s="179">
        <v>30</v>
      </c>
      <c r="P122" s="181">
        <f t="shared" si="16"/>
        <v>0.6</v>
      </c>
      <c r="Q122" s="180">
        <f t="shared" si="17"/>
        <v>-1</v>
      </c>
      <c r="R122" s="180">
        <f t="shared" si="18"/>
        <v>-1</v>
      </c>
      <c r="S122" s="268" t="str">
        <f t="shared" si="19"/>
        <v/>
      </c>
    </row>
    <row r="123" spans="1:19" ht="16.5" x14ac:dyDescent="0.3">
      <c r="A123" s="177" t="s">
        <v>440</v>
      </c>
      <c r="B123" s="178">
        <v>0</v>
      </c>
      <c r="C123" s="179">
        <v>0</v>
      </c>
      <c r="D123" s="180" t="str">
        <f t="shared" si="10"/>
        <v/>
      </c>
      <c r="E123" s="178">
        <v>924</v>
      </c>
      <c r="F123" s="179">
        <v>666</v>
      </c>
      <c r="G123" s="181">
        <f t="shared" si="11"/>
        <v>0.72077922077922074</v>
      </c>
      <c r="H123" s="180">
        <f t="shared" si="12"/>
        <v>-1</v>
      </c>
      <c r="I123" s="180">
        <f t="shared" si="13"/>
        <v>-1</v>
      </c>
      <c r="J123" s="268" t="str">
        <f t="shared" si="14"/>
        <v/>
      </c>
      <c r="K123" s="178">
        <v>3552</v>
      </c>
      <c r="L123" s="179">
        <v>2795</v>
      </c>
      <c r="M123" s="181">
        <f t="shared" si="15"/>
        <v>0.78688063063063063</v>
      </c>
      <c r="N123" s="178">
        <v>12636</v>
      </c>
      <c r="O123" s="179">
        <v>8991</v>
      </c>
      <c r="P123" s="181">
        <f t="shared" si="16"/>
        <v>0.71153846153846156</v>
      </c>
      <c r="Q123" s="180">
        <f t="shared" si="17"/>
        <v>-0.71889838556505226</v>
      </c>
      <c r="R123" s="180">
        <f t="shared" si="18"/>
        <v>-0.68913357802246689</v>
      </c>
      <c r="S123" s="268">
        <f t="shared" si="19"/>
        <v>7.5342169092169065E-2</v>
      </c>
    </row>
    <row r="124" spans="1:19" ht="16.5" x14ac:dyDescent="0.3">
      <c r="A124" s="177" t="s">
        <v>570</v>
      </c>
      <c r="B124" s="178">
        <v>0</v>
      </c>
      <c r="C124" s="179">
        <v>0</v>
      </c>
      <c r="D124" s="180" t="str">
        <f t="shared" si="10"/>
        <v/>
      </c>
      <c r="E124" s="178">
        <v>0</v>
      </c>
      <c r="F124" s="179">
        <v>0</v>
      </c>
      <c r="G124" s="181" t="str">
        <f t="shared" si="11"/>
        <v/>
      </c>
      <c r="H124" s="180" t="str">
        <f t="shared" si="12"/>
        <v/>
      </c>
      <c r="I124" s="180" t="str">
        <f t="shared" si="13"/>
        <v/>
      </c>
      <c r="J124" s="268" t="str">
        <f t="shared" si="14"/>
        <v/>
      </c>
      <c r="K124" s="178">
        <v>90</v>
      </c>
      <c r="L124" s="179">
        <v>73</v>
      </c>
      <c r="M124" s="181">
        <f t="shared" si="15"/>
        <v>0.81111111111111112</v>
      </c>
      <c r="N124" s="178">
        <v>0</v>
      </c>
      <c r="O124" s="179">
        <v>0</v>
      </c>
      <c r="P124" s="181" t="str">
        <f t="shared" si="16"/>
        <v/>
      </c>
      <c r="Q124" s="180" t="str">
        <f t="shared" si="17"/>
        <v/>
      </c>
      <c r="R124" s="180" t="str">
        <f t="shared" si="18"/>
        <v/>
      </c>
      <c r="S124" s="268" t="str">
        <f t="shared" si="19"/>
        <v/>
      </c>
    </row>
    <row r="125" spans="1:19" ht="16.5" x14ac:dyDescent="0.3">
      <c r="A125" s="177" t="s">
        <v>400</v>
      </c>
      <c r="B125" s="178">
        <v>0</v>
      </c>
      <c r="C125" s="179">
        <v>0</v>
      </c>
      <c r="D125" s="180" t="str">
        <f t="shared" si="10"/>
        <v/>
      </c>
      <c r="E125" s="178">
        <v>0</v>
      </c>
      <c r="F125" s="179">
        <v>0</v>
      </c>
      <c r="G125" s="181" t="str">
        <f t="shared" si="11"/>
        <v/>
      </c>
      <c r="H125" s="180" t="str">
        <f t="shared" si="12"/>
        <v/>
      </c>
      <c r="I125" s="180" t="str">
        <f t="shared" si="13"/>
        <v/>
      </c>
      <c r="J125" s="268" t="str">
        <f t="shared" si="14"/>
        <v/>
      </c>
      <c r="K125" s="178">
        <v>258</v>
      </c>
      <c r="L125" s="179">
        <v>0</v>
      </c>
      <c r="M125" s="181">
        <f t="shared" si="15"/>
        <v>0</v>
      </c>
      <c r="N125" s="178">
        <v>390</v>
      </c>
      <c r="O125" s="179">
        <v>189</v>
      </c>
      <c r="P125" s="181">
        <f t="shared" si="16"/>
        <v>0.48461538461538461</v>
      </c>
      <c r="Q125" s="180">
        <f t="shared" si="17"/>
        <v>-0.33846153846153848</v>
      </c>
      <c r="R125" s="180">
        <f t="shared" si="18"/>
        <v>-1</v>
      </c>
      <c r="S125" s="268">
        <f t="shared" si="19"/>
        <v>-0.48461538461538461</v>
      </c>
    </row>
    <row r="126" spans="1:19" ht="16.5" x14ac:dyDescent="0.3">
      <c r="A126" s="177" t="s">
        <v>441</v>
      </c>
      <c r="B126" s="178">
        <v>0</v>
      </c>
      <c r="C126" s="179">
        <v>0</v>
      </c>
      <c r="D126" s="180" t="str">
        <f t="shared" si="10"/>
        <v/>
      </c>
      <c r="E126" s="178">
        <v>980</v>
      </c>
      <c r="F126" s="179">
        <v>364</v>
      </c>
      <c r="G126" s="181">
        <f t="shared" si="11"/>
        <v>0.37142857142857144</v>
      </c>
      <c r="H126" s="180">
        <f t="shared" si="12"/>
        <v>-1</v>
      </c>
      <c r="I126" s="180">
        <f t="shared" si="13"/>
        <v>-1</v>
      </c>
      <c r="J126" s="268" t="str">
        <f t="shared" si="14"/>
        <v/>
      </c>
      <c r="K126" s="178">
        <v>0</v>
      </c>
      <c r="L126" s="179">
        <v>0</v>
      </c>
      <c r="M126" s="181" t="str">
        <f t="shared" si="15"/>
        <v/>
      </c>
      <c r="N126" s="178">
        <v>1861</v>
      </c>
      <c r="O126" s="179">
        <v>830</v>
      </c>
      <c r="P126" s="181">
        <f t="shared" si="16"/>
        <v>0.445996775926921</v>
      </c>
      <c r="Q126" s="180">
        <f t="shared" si="17"/>
        <v>-1</v>
      </c>
      <c r="R126" s="180">
        <f t="shared" si="18"/>
        <v>-1</v>
      </c>
      <c r="S126" s="268" t="str">
        <f t="shared" si="19"/>
        <v/>
      </c>
    </row>
    <row r="127" spans="1:19" ht="16.5" x14ac:dyDescent="0.3">
      <c r="A127" s="177" t="s">
        <v>577</v>
      </c>
      <c r="B127" s="178">
        <v>0</v>
      </c>
      <c r="C127" s="179">
        <v>0</v>
      </c>
      <c r="D127" s="180" t="str">
        <f t="shared" si="10"/>
        <v/>
      </c>
      <c r="E127" s="178">
        <v>0</v>
      </c>
      <c r="F127" s="179">
        <v>0</v>
      </c>
      <c r="G127" s="181" t="str">
        <f t="shared" si="11"/>
        <v/>
      </c>
      <c r="H127" s="180" t="str">
        <f t="shared" si="12"/>
        <v/>
      </c>
      <c r="I127" s="180" t="str">
        <f t="shared" si="13"/>
        <v/>
      </c>
      <c r="J127" s="268" t="str">
        <f t="shared" si="14"/>
        <v/>
      </c>
      <c r="K127" s="178">
        <v>80</v>
      </c>
      <c r="L127" s="179">
        <v>79</v>
      </c>
      <c r="M127" s="181">
        <f t="shared" si="15"/>
        <v>0.98750000000000004</v>
      </c>
      <c r="N127" s="178">
        <v>0</v>
      </c>
      <c r="O127" s="179">
        <v>0</v>
      </c>
      <c r="P127" s="181" t="str">
        <f t="shared" si="16"/>
        <v/>
      </c>
      <c r="Q127" s="180" t="str">
        <f t="shared" si="17"/>
        <v/>
      </c>
      <c r="R127" s="180" t="str">
        <f t="shared" si="18"/>
        <v/>
      </c>
      <c r="S127" s="268" t="str">
        <f t="shared" si="19"/>
        <v/>
      </c>
    </row>
    <row r="128" spans="1:19" ht="16.5" x14ac:dyDescent="0.3">
      <c r="A128" s="177" t="s">
        <v>563</v>
      </c>
      <c r="B128" s="178">
        <v>0</v>
      </c>
      <c r="C128" s="179">
        <v>0</v>
      </c>
      <c r="D128" s="180" t="str">
        <f t="shared" si="10"/>
        <v/>
      </c>
      <c r="E128" s="178">
        <v>0</v>
      </c>
      <c r="F128" s="179">
        <v>0</v>
      </c>
      <c r="G128" s="181" t="str">
        <f t="shared" si="11"/>
        <v/>
      </c>
      <c r="H128" s="180" t="str">
        <f t="shared" si="12"/>
        <v/>
      </c>
      <c r="I128" s="180" t="str">
        <f t="shared" si="13"/>
        <v/>
      </c>
      <c r="J128" s="268" t="str">
        <f t="shared" si="14"/>
        <v/>
      </c>
      <c r="K128" s="178">
        <v>280</v>
      </c>
      <c r="L128" s="179">
        <v>239</v>
      </c>
      <c r="M128" s="181">
        <f t="shared" si="15"/>
        <v>0.85357142857142854</v>
      </c>
      <c r="N128" s="178">
        <v>0</v>
      </c>
      <c r="O128" s="179">
        <v>0</v>
      </c>
      <c r="P128" s="181" t="str">
        <f t="shared" si="16"/>
        <v/>
      </c>
      <c r="Q128" s="180" t="str">
        <f t="shared" si="17"/>
        <v/>
      </c>
      <c r="R128" s="180" t="str">
        <f t="shared" si="18"/>
        <v/>
      </c>
      <c r="S128" s="268" t="str">
        <f t="shared" si="19"/>
        <v/>
      </c>
    </row>
    <row r="129" spans="1:19" ht="16.5" x14ac:dyDescent="0.3">
      <c r="A129" s="177" t="s">
        <v>560</v>
      </c>
      <c r="B129" s="178">
        <v>0</v>
      </c>
      <c r="C129" s="179">
        <v>0</v>
      </c>
      <c r="D129" s="180" t="str">
        <f t="shared" si="10"/>
        <v/>
      </c>
      <c r="E129" s="178">
        <v>0</v>
      </c>
      <c r="F129" s="179">
        <v>0</v>
      </c>
      <c r="G129" s="181" t="str">
        <f t="shared" si="11"/>
        <v/>
      </c>
      <c r="H129" s="180" t="str">
        <f t="shared" si="12"/>
        <v/>
      </c>
      <c r="I129" s="180" t="str">
        <f t="shared" si="13"/>
        <v/>
      </c>
      <c r="J129" s="268" t="str">
        <f t="shared" si="14"/>
        <v/>
      </c>
      <c r="K129" s="178">
        <v>0</v>
      </c>
      <c r="L129" s="179">
        <v>0</v>
      </c>
      <c r="M129" s="181" t="str">
        <f t="shared" si="15"/>
        <v/>
      </c>
      <c r="N129" s="178">
        <v>774</v>
      </c>
      <c r="O129" s="179">
        <v>468</v>
      </c>
      <c r="P129" s="181">
        <f t="shared" si="16"/>
        <v>0.60465116279069764</v>
      </c>
      <c r="Q129" s="180">
        <f t="shared" si="17"/>
        <v>-1</v>
      </c>
      <c r="R129" s="180">
        <f t="shared" si="18"/>
        <v>-1</v>
      </c>
      <c r="S129" s="268" t="str">
        <f t="shared" si="19"/>
        <v/>
      </c>
    </row>
    <row r="130" spans="1:19" ht="16.5" x14ac:dyDescent="0.3">
      <c r="A130" s="177" t="s">
        <v>569</v>
      </c>
      <c r="B130" s="178">
        <v>0</v>
      </c>
      <c r="C130" s="179">
        <v>0</v>
      </c>
      <c r="D130" s="180" t="str">
        <f t="shared" si="10"/>
        <v/>
      </c>
      <c r="E130" s="178">
        <v>0</v>
      </c>
      <c r="F130" s="179">
        <v>0</v>
      </c>
      <c r="G130" s="181" t="str">
        <f t="shared" si="11"/>
        <v/>
      </c>
      <c r="H130" s="180" t="str">
        <f t="shared" si="12"/>
        <v/>
      </c>
      <c r="I130" s="180" t="str">
        <f t="shared" si="13"/>
        <v/>
      </c>
      <c r="J130" s="268" t="str">
        <f t="shared" si="14"/>
        <v/>
      </c>
      <c r="K130" s="178">
        <v>180</v>
      </c>
      <c r="L130" s="179">
        <v>116</v>
      </c>
      <c r="M130" s="181">
        <f t="shared" si="15"/>
        <v>0.64444444444444449</v>
      </c>
      <c r="N130" s="178">
        <v>0</v>
      </c>
      <c r="O130" s="179">
        <v>0</v>
      </c>
      <c r="P130" s="181" t="str">
        <f t="shared" si="16"/>
        <v/>
      </c>
      <c r="Q130" s="180" t="str">
        <f t="shared" si="17"/>
        <v/>
      </c>
      <c r="R130" s="180" t="str">
        <f t="shared" si="18"/>
        <v/>
      </c>
      <c r="S130" s="268" t="str">
        <f t="shared" si="19"/>
        <v/>
      </c>
    </row>
    <row r="131" spans="1:19" ht="16.5" x14ac:dyDescent="0.3">
      <c r="A131" s="177" t="s">
        <v>565</v>
      </c>
      <c r="B131" s="178">
        <v>0</v>
      </c>
      <c r="C131" s="179">
        <v>0</v>
      </c>
      <c r="D131" s="180" t="str">
        <f t="shared" si="10"/>
        <v/>
      </c>
      <c r="E131" s="178">
        <v>0</v>
      </c>
      <c r="F131" s="179">
        <v>0</v>
      </c>
      <c r="G131" s="181" t="str">
        <f t="shared" si="11"/>
        <v/>
      </c>
      <c r="H131" s="180" t="str">
        <f t="shared" si="12"/>
        <v/>
      </c>
      <c r="I131" s="180" t="str">
        <f t="shared" si="13"/>
        <v/>
      </c>
      <c r="J131" s="268" t="str">
        <f t="shared" si="14"/>
        <v/>
      </c>
      <c r="K131" s="178">
        <v>174</v>
      </c>
      <c r="L131" s="179">
        <v>124</v>
      </c>
      <c r="M131" s="181">
        <f t="shared" si="15"/>
        <v>0.71264367816091956</v>
      </c>
      <c r="N131" s="178">
        <v>0</v>
      </c>
      <c r="O131" s="179">
        <v>0</v>
      </c>
      <c r="P131" s="181" t="str">
        <f t="shared" si="16"/>
        <v/>
      </c>
      <c r="Q131" s="180" t="str">
        <f t="shared" si="17"/>
        <v/>
      </c>
      <c r="R131" s="180" t="str">
        <f t="shared" si="18"/>
        <v/>
      </c>
      <c r="S131" s="268" t="str">
        <f t="shared" si="19"/>
        <v/>
      </c>
    </row>
    <row r="132" spans="1:19" ht="16.5" x14ac:dyDescent="0.3">
      <c r="A132" s="177" t="s">
        <v>586</v>
      </c>
      <c r="B132" s="178">
        <v>0</v>
      </c>
      <c r="C132" s="179">
        <v>0</v>
      </c>
      <c r="D132" s="180" t="str">
        <f t="shared" si="10"/>
        <v/>
      </c>
      <c r="E132" s="178">
        <v>0</v>
      </c>
      <c r="F132" s="179">
        <v>0</v>
      </c>
      <c r="G132" s="181" t="str">
        <f t="shared" si="11"/>
        <v/>
      </c>
      <c r="H132" s="180" t="str">
        <f t="shared" si="12"/>
        <v/>
      </c>
      <c r="I132" s="180" t="str">
        <f t="shared" si="13"/>
        <v/>
      </c>
      <c r="J132" s="268" t="str">
        <f t="shared" si="14"/>
        <v/>
      </c>
      <c r="K132" s="178">
        <v>0</v>
      </c>
      <c r="L132" s="179">
        <v>0</v>
      </c>
      <c r="M132" s="181" t="str">
        <f t="shared" si="15"/>
        <v/>
      </c>
      <c r="N132" s="178">
        <v>225</v>
      </c>
      <c r="O132" s="179">
        <v>91</v>
      </c>
      <c r="P132" s="181">
        <f t="shared" si="16"/>
        <v>0.40444444444444444</v>
      </c>
      <c r="Q132" s="180">
        <f t="shared" si="17"/>
        <v>-1</v>
      </c>
      <c r="R132" s="180">
        <f t="shared" si="18"/>
        <v>-1</v>
      </c>
      <c r="S132" s="268" t="str">
        <f t="shared" si="19"/>
        <v/>
      </c>
    </row>
    <row r="133" spans="1:19" ht="16.5" x14ac:dyDescent="0.3">
      <c r="A133" s="177" t="s">
        <v>588</v>
      </c>
      <c r="B133" s="178">
        <v>0</v>
      </c>
      <c r="C133" s="179">
        <v>0</v>
      </c>
      <c r="D133" s="180" t="str">
        <f t="shared" si="10"/>
        <v/>
      </c>
      <c r="E133" s="178">
        <v>0</v>
      </c>
      <c r="F133" s="179">
        <v>0</v>
      </c>
      <c r="G133" s="181" t="str">
        <f t="shared" si="11"/>
        <v/>
      </c>
      <c r="H133" s="180" t="str">
        <f t="shared" si="12"/>
        <v/>
      </c>
      <c r="I133" s="180" t="str">
        <f t="shared" si="13"/>
        <v/>
      </c>
      <c r="J133" s="268" t="str">
        <f t="shared" si="14"/>
        <v/>
      </c>
      <c r="K133" s="178">
        <v>247</v>
      </c>
      <c r="L133" s="179">
        <v>183</v>
      </c>
      <c r="M133" s="181">
        <f t="shared" si="15"/>
        <v>0.74089068825910931</v>
      </c>
      <c r="N133" s="178">
        <v>348</v>
      </c>
      <c r="O133" s="179">
        <v>169</v>
      </c>
      <c r="P133" s="181">
        <f t="shared" si="16"/>
        <v>0.48563218390804597</v>
      </c>
      <c r="Q133" s="180">
        <f t="shared" si="17"/>
        <v>-0.29022988505747127</v>
      </c>
      <c r="R133" s="180">
        <f t="shared" si="18"/>
        <v>8.2840236686390512E-2</v>
      </c>
      <c r="S133" s="268">
        <f t="shared" si="19"/>
        <v>0.25525850435106334</v>
      </c>
    </row>
    <row r="134" spans="1:19" ht="16.5" x14ac:dyDescent="0.3">
      <c r="A134" s="177" t="s">
        <v>399</v>
      </c>
      <c r="B134" s="178">
        <v>0</v>
      </c>
      <c r="C134" s="179">
        <v>0</v>
      </c>
      <c r="D134" s="180" t="str">
        <f t="shared" si="10"/>
        <v/>
      </c>
      <c r="E134" s="178">
        <v>0</v>
      </c>
      <c r="F134" s="179">
        <v>0</v>
      </c>
      <c r="G134" s="181" t="str">
        <f t="shared" si="11"/>
        <v/>
      </c>
      <c r="H134" s="180" t="str">
        <f t="shared" si="12"/>
        <v/>
      </c>
      <c r="I134" s="180" t="str">
        <f t="shared" si="13"/>
        <v/>
      </c>
      <c r="J134" s="268" t="str">
        <f t="shared" si="14"/>
        <v/>
      </c>
      <c r="K134" s="178">
        <v>634</v>
      </c>
      <c r="L134" s="179">
        <v>71</v>
      </c>
      <c r="M134" s="181">
        <f t="shared" si="15"/>
        <v>0.11198738170347003</v>
      </c>
      <c r="N134" s="178">
        <v>354</v>
      </c>
      <c r="O134" s="179">
        <v>102</v>
      </c>
      <c r="P134" s="181">
        <f t="shared" si="16"/>
        <v>0.28813559322033899</v>
      </c>
      <c r="Q134" s="180">
        <f t="shared" si="17"/>
        <v>0.79096045197740117</v>
      </c>
      <c r="R134" s="180">
        <f t="shared" si="18"/>
        <v>-0.30392156862745101</v>
      </c>
      <c r="S134" s="268">
        <f t="shared" si="19"/>
        <v>-0.17614821151686896</v>
      </c>
    </row>
    <row r="135" spans="1:19" ht="16.5" x14ac:dyDescent="0.3">
      <c r="A135" s="177" t="s">
        <v>566</v>
      </c>
      <c r="B135" s="178">
        <v>0</v>
      </c>
      <c r="C135" s="179">
        <v>0</v>
      </c>
      <c r="D135" s="180" t="str">
        <f t="shared" si="10"/>
        <v/>
      </c>
      <c r="E135" s="178">
        <v>0</v>
      </c>
      <c r="F135" s="179">
        <v>0</v>
      </c>
      <c r="G135" s="181" t="str">
        <f t="shared" si="11"/>
        <v/>
      </c>
      <c r="H135" s="180" t="str">
        <f t="shared" si="12"/>
        <v/>
      </c>
      <c r="I135" s="180" t="str">
        <f t="shared" si="13"/>
        <v/>
      </c>
      <c r="J135" s="268" t="str">
        <f t="shared" si="14"/>
        <v/>
      </c>
      <c r="K135" s="178">
        <v>0</v>
      </c>
      <c r="L135" s="179">
        <v>0</v>
      </c>
      <c r="M135" s="181" t="str">
        <f t="shared" si="15"/>
        <v/>
      </c>
      <c r="N135" s="178">
        <v>270</v>
      </c>
      <c r="O135" s="179">
        <v>24</v>
      </c>
      <c r="P135" s="181">
        <f t="shared" si="16"/>
        <v>8.8888888888888892E-2</v>
      </c>
      <c r="Q135" s="180">
        <f t="shared" si="17"/>
        <v>-1</v>
      </c>
      <c r="R135" s="180">
        <f t="shared" si="18"/>
        <v>-1</v>
      </c>
      <c r="S135" s="268" t="str">
        <f t="shared" si="19"/>
        <v/>
      </c>
    </row>
    <row r="136" spans="1:19" ht="16.5" x14ac:dyDescent="0.3">
      <c r="A136" s="177" t="s">
        <v>641</v>
      </c>
      <c r="B136" s="178">
        <v>0</v>
      </c>
      <c r="C136" s="179">
        <v>0</v>
      </c>
      <c r="D136" s="180" t="str">
        <f t="shared" si="10"/>
        <v/>
      </c>
      <c r="E136" s="178">
        <v>132</v>
      </c>
      <c r="F136" s="179">
        <v>92</v>
      </c>
      <c r="G136" s="181">
        <f t="shared" si="11"/>
        <v>0.69696969696969702</v>
      </c>
      <c r="H136" s="180">
        <f t="shared" si="12"/>
        <v>-1</v>
      </c>
      <c r="I136" s="180">
        <f t="shared" si="13"/>
        <v>-1</v>
      </c>
      <c r="J136" s="268" t="str">
        <f t="shared" si="14"/>
        <v/>
      </c>
      <c r="K136" s="178">
        <v>0</v>
      </c>
      <c r="L136" s="179">
        <v>0</v>
      </c>
      <c r="M136" s="181" t="str">
        <f t="shared" si="15"/>
        <v/>
      </c>
      <c r="N136" s="178">
        <v>132</v>
      </c>
      <c r="O136" s="179">
        <v>92</v>
      </c>
      <c r="P136" s="181">
        <f t="shared" si="16"/>
        <v>0.69696969696969702</v>
      </c>
      <c r="Q136" s="180">
        <f t="shared" si="17"/>
        <v>-1</v>
      </c>
      <c r="R136" s="180">
        <f t="shared" si="18"/>
        <v>-1</v>
      </c>
      <c r="S136" s="268" t="str">
        <f t="shared" si="19"/>
        <v/>
      </c>
    </row>
    <row r="137" spans="1:19" ht="16.5" x14ac:dyDescent="0.3">
      <c r="A137" s="177" t="s">
        <v>620</v>
      </c>
      <c r="B137" s="178">
        <v>0</v>
      </c>
      <c r="C137" s="179">
        <v>0</v>
      </c>
      <c r="D137" s="180" t="str">
        <f t="shared" si="10"/>
        <v/>
      </c>
      <c r="E137" s="178">
        <v>0</v>
      </c>
      <c r="F137" s="179">
        <v>0</v>
      </c>
      <c r="G137" s="181" t="str">
        <f t="shared" si="11"/>
        <v/>
      </c>
      <c r="H137" s="180" t="str">
        <f t="shared" si="12"/>
        <v/>
      </c>
      <c r="I137" s="180" t="str">
        <f t="shared" si="13"/>
        <v/>
      </c>
      <c r="J137" s="268" t="str">
        <f t="shared" si="14"/>
        <v/>
      </c>
      <c r="K137" s="178">
        <v>288</v>
      </c>
      <c r="L137" s="179">
        <v>84</v>
      </c>
      <c r="M137" s="181">
        <f t="shared" si="15"/>
        <v>0.29166666666666669</v>
      </c>
      <c r="N137" s="178">
        <v>0</v>
      </c>
      <c r="O137" s="179">
        <v>0</v>
      </c>
      <c r="P137" s="181" t="str">
        <f t="shared" si="16"/>
        <v/>
      </c>
      <c r="Q137" s="180" t="str">
        <f t="shared" si="17"/>
        <v/>
      </c>
      <c r="R137" s="180" t="str">
        <f t="shared" si="18"/>
        <v/>
      </c>
      <c r="S137" s="268" t="str">
        <f t="shared" si="19"/>
        <v/>
      </c>
    </row>
    <row r="138" spans="1:19" ht="16.5" x14ac:dyDescent="0.3">
      <c r="A138" s="177" t="s">
        <v>581</v>
      </c>
      <c r="B138" s="178">
        <v>0</v>
      </c>
      <c r="C138" s="179">
        <v>0</v>
      </c>
      <c r="D138" s="180" t="str">
        <f t="shared" si="10"/>
        <v/>
      </c>
      <c r="E138" s="178">
        <v>0</v>
      </c>
      <c r="F138" s="179">
        <v>0</v>
      </c>
      <c r="G138" s="181" t="str">
        <f t="shared" si="11"/>
        <v/>
      </c>
      <c r="H138" s="180" t="str">
        <f t="shared" si="12"/>
        <v/>
      </c>
      <c r="I138" s="180" t="str">
        <f t="shared" si="13"/>
        <v/>
      </c>
      <c r="J138" s="268" t="str">
        <f t="shared" si="14"/>
        <v/>
      </c>
      <c r="K138" s="178">
        <v>0</v>
      </c>
      <c r="L138" s="179">
        <v>0</v>
      </c>
      <c r="M138" s="181" t="str">
        <f t="shared" si="15"/>
        <v/>
      </c>
      <c r="N138" s="178">
        <v>30</v>
      </c>
      <c r="O138" s="179">
        <v>3</v>
      </c>
      <c r="P138" s="181">
        <f t="shared" si="16"/>
        <v>0.1</v>
      </c>
      <c r="Q138" s="180">
        <f t="shared" si="17"/>
        <v>-1</v>
      </c>
      <c r="R138" s="180">
        <f t="shared" si="18"/>
        <v>-1</v>
      </c>
      <c r="S138" s="268" t="str">
        <f t="shared" si="19"/>
        <v/>
      </c>
    </row>
    <row r="139" spans="1:19" ht="16.5" x14ac:dyDescent="0.3">
      <c r="A139" s="177" t="s">
        <v>623</v>
      </c>
      <c r="B139" s="178">
        <v>0</v>
      </c>
      <c r="C139" s="179">
        <v>0</v>
      </c>
      <c r="D139" s="180" t="str">
        <f t="shared" si="10"/>
        <v/>
      </c>
      <c r="E139" s="178">
        <v>238</v>
      </c>
      <c r="F139" s="179">
        <v>187</v>
      </c>
      <c r="G139" s="181">
        <f t="shared" si="11"/>
        <v>0.7857142857142857</v>
      </c>
      <c r="H139" s="180">
        <f t="shared" si="12"/>
        <v>-1</v>
      </c>
      <c r="I139" s="180">
        <f t="shared" si="13"/>
        <v>-1</v>
      </c>
      <c r="J139" s="268" t="str">
        <f t="shared" si="14"/>
        <v/>
      </c>
      <c r="K139" s="178">
        <v>0</v>
      </c>
      <c r="L139" s="179">
        <v>0</v>
      </c>
      <c r="M139" s="181" t="str">
        <f t="shared" si="15"/>
        <v/>
      </c>
      <c r="N139" s="178">
        <v>490</v>
      </c>
      <c r="O139" s="179">
        <v>408</v>
      </c>
      <c r="P139" s="181">
        <f t="shared" si="16"/>
        <v>0.83265306122448979</v>
      </c>
      <c r="Q139" s="180">
        <f t="shared" si="17"/>
        <v>-1</v>
      </c>
      <c r="R139" s="180">
        <f t="shared" si="18"/>
        <v>-1</v>
      </c>
      <c r="S139" s="268" t="str">
        <f t="shared" si="19"/>
        <v/>
      </c>
    </row>
    <row r="140" spans="1:19" ht="16.5" x14ac:dyDescent="0.3">
      <c r="A140" s="177" t="s">
        <v>401</v>
      </c>
      <c r="B140" s="178">
        <v>0</v>
      </c>
      <c r="C140" s="179">
        <v>0</v>
      </c>
      <c r="D140" s="180" t="str">
        <f t="shared" si="10"/>
        <v/>
      </c>
      <c r="E140" s="178">
        <v>7011</v>
      </c>
      <c r="F140" s="179">
        <v>5759</v>
      </c>
      <c r="G140" s="181">
        <f t="shared" si="11"/>
        <v>0.82142347739266863</v>
      </c>
      <c r="H140" s="180">
        <f t="shared" si="12"/>
        <v>-1</v>
      </c>
      <c r="I140" s="180">
        <f t="shared" si="13"/>
        <v>-1</v>
      </c>
      <c r="J140" s="268" t="str">
        <f t="shared" si="14"/>
        <v/>
      </c>
      <c r="K140" s="178">
        <v>13813</v>
      </c>
      <c r="L140" s="179">
        <v>10981</v>
      </c>
      <c r="M140" s="181">
        <f t="shared" si="15"/>
        <v>0.79497574748425393</v>
      </c>
      <c r="N140" s="178">
        <v>79448</v>
      </c>
      <c r="O140" s="179">
        <v>71298</v>
      </c>
      <c r="P140" s="181">
        <f t="shared" si="16"/>
        <v>0.89741717853186986</v>
      </c>
      <c r="Q140" s="180">
        <f t="shared" si="17"/>
        <v>-0.82613785117309435</v>
      </c>
      <c r="R140" s="180">
        <f t="shared" si="18"/>
        <v>-0.84598445959213442</v>
      </c>
      <c r="S140" s="268">
        <f t="shared" si="19"/>
        <v>-0.10244143104761594</v>
      </c>
    </row>
    <row r="141" spans="1:19" ht="16.5" x14ac:dyDescent="0.3">
      <c r="A141" s="177" t="s">
        <v>573</v>
      </c>
      <c r="B141" s="178">
        <v>0</v>
      </c>
      <c r="C141" s="179">
        <v>0</v>
      </c>
      <c r="D141" s="180" t="str">
        <f t="shared" si="10"/>
        <v/>
      </c>
      <c r="E141" s="178">
        <v>0</v>
      </c>
      <c r="F141" s="179">
        <v>0</v>
      </c>
      <c r="G141" s="181" t="str">
        <f t="shared" si="11"/>
        <v/>
      </c>
      <c r="H141" s="180" t="str">
        <f t="shared" si="12"/>
        <v/>
      </c>
      <c r="I141" s="180" t="str">
        <f t="shared" si="13"/>
        <v/>
      </c>
      <c r="J141" s="268" t="str">
        <f t="shared" si="14"/>
        <v/>
      </c>
      <c r="K141" s="178">
        <v>205</v>
      </c>
      <c r="L141" s="179">
        <v>87</v>
      </c>
      <c r="M141" s="181">
        <f t="shared" si="15"/>
        <v>0.42439024390243901</v>
      </c>
      <c r="N141" s="178">
        <v>0</v>
      </c>
      <c r="O141" s="179">
        <v>0</v>
      </c>
      <c r="P141" s="181" t="str">
        <f t="shared" si="16"/>
        <v/>
      </c>
      <c r="Q141" s="180" t="str">
        <f t="shared" si="17"/>
        <v/>
      </c>
      <c r="R141" s="180" t="str">
        <f t="shared" si="18"/>
        <v/>
      </c>
      <c r="S141" s="268" t="str">
        <f t="shared" si="19"/>
        <v/>
      </c>
    </row>
    <row r="142" spans="1:19" ht="16.5" x14ac:dyDescent="0.3">
      <c r="A142" s="177" t="s">
        <v>371</v>
      </c>
      <c r="B142" s="178">
        <v>0</v>
      </c>
      <c r="C142" s="179">
        <v>0</v>
      </c>
      <c r="D142" s="180" t="str">
        <f t="shared" si="10"/>
        <v/>
      </c>
      <c r="E142" s="178">
        <v>2448</v>
      </c>
      <c r="F142" s="179">
        <v>1938</v>
      </c>
      <c r="G142" s="181">
        <f t="shared" si="11"/>
        <v>0.79166666666666663</v>
      </c>
      <c r="H142" s="180">
        <f t="shared" si="12"/>
        <v>-1</v>
      </c>
      <c r="I142" s="180">
        <f t="shared" si="13"/>
        <v>-1</v>
      </c>
      <c r="J142" s="268" t="str">
        <f t="shared" si="14"/>
        <v/>
      </c>
      <c r="K142" s="178">
        <v>12348</v>
      </c>
      <c r="L142" s="179">
        <v>10036</v>
      </c>
      <c r="M142" s="181">
        <f t="shared" si="15"/>
        <v>0.81276320051830253</v>
      </c>
      <c r="N142" s="178">
        <v>20592</v>
      </c>
      <c r="O142" s="179">
        <v>17668</v>
      </c>
      <c r="P142" s="181">
        <f t="shared" si="16"/>
        <v>0.85800310800310797</v>
      </c>
      <c r="Q142" s="180">
        <f t="shared" si="17"/>
        <v>-0.40034965034965031</v>
      </c>
      <c r="R142" s="180">
        <f t="shared" si="18"/>
        <v>-0.4319673986868916</v>
      </c>
      <c r="S142" s="268">
        <f t="shared" si="19"/>
        <v>-4.5239907484805442E-2</v>
      </c>
    </row>
    <row r="143" spans="1:19" ht="16.5" x14ac:dyDescent="0.3">
      <c r="A143" s="177" t="s">
        <v>567</v>
      </c>
      <c r="B143" s="178">
        <v>0</v>
      </c>
      <c r="C143" s="179">
        <v>0</v>
      </c>
      <c r="D143" s="180" t="str">
        <f t="shared" si="10"/>
        <v/>
      </c>
      <c r="E143" s="178">
        <v>0</v>
      </c>
      <c r="F143" s="179">
        <v>0</v>
      </c>
      <c r="G143" s="181" t="str">
        <f t="shared" si="11"/>
        <v/>
      </c>
      <c r="H143" s="180" t="str">
        <f t="shared" si="12"/>
        <v/>
      </c>
      <c r="I143" s="180" t="str">
        <f t="shared" si="13"/>
        <v/>
      </c>
      <c r="J143" s="268" t="str">
        <f t="shared" si="14"/>
        <v/>
      </c>
      <c r="K143" s="178">
        <v>258</v>
      </c>
      <c r="L143" s="179">
        <v>158</v>
      </c>
      <c r="M143" s="181">
        <f t="shared" si="15"/>
        <v>0.61240310077519378</v>
      </c>
      <c r="N143" s="178">
        <v>0</v>
      </c>
      <c r="O143" s="179">
        <v>0</v>
      </c>
      <c r="P143" s="181" t="str">
        <f t="shared" si="16"/>
        <v/>
      </c>
      <c r="Q143" s="180" t="str">
        <f t="shared" si="17"/>
        <v/>
      </c>
      <c r="R143" s="180" t="str">
        <f t="shared" si="18"/>
        <v/>
      </c>
      <c r="S143" s="268" t="str">
        <f t="shared" si="19"/>
        <v/>
      </c>
    </row>
    <row r="144" spans="1:19" ht="16.5" x14ac:dyDescent="0.3">
      <c r="A144" s="177" t="s">
        <v>561</v>
      </c>
      <c r="B144" s="178">
        <v>0</v>
      </c>
      <c r="C144" s="179">
        <v>0</v>
      </c>
      <c r="D144" s="180" t="str">
        <f t="shared" si="10"/>
        <v/>
      </c>
      <c r="E144" s="178">
        <v>0</v>
      </c>
      <c r="F144" s="179">
        <v>0</v>
      </c>
      <c r="G144" s="181" t="str">
        <f t="shared" si="11"/>
        <v/>
      </c>
      <c r="H144" s="180" t="str">
        <f t="shared" si="12"/>
        <v/>
      </c>
      <c r="I144" s="180" t="str">
        <f t="shared" si="13"/>
        <v/>
      </c>
      <c r="J144" s="268" t="str">
        <f t="shared" si="14"/>
        <v/>
      </c>
      <c r="K144" s="178">
        <v>1540</v>
      </c>
      <c r="L144" s="179">
        <v>1287</v>
      </c>
      <c r="M144" s="181">
        <f t="shared" si="15"/>
        <v>0.83571428571428574</v>
      </c>
      <c r="N144" s="178">
        <v>0</v>
      </c>
      <c r="O144" s="179">
        <v>0</v>
      </c>
      <c r="P144" s="181" t="str">
        <f t="shared" si="16"/>
        <v/>
      </c>
      <c r="Q144" s="180" t="str">
        <f t="shared" si="17"/>
        <v/>
      </c>
      <c r="R144" s="180" t="str">
        <f t="shared" si="18"/>
        <v/>
      </c>
      <c r="S144" s="268" t="str">
        <f t="shared" si="19"/>
        <v/>
      </c>
    </row>
    <row r="145" spans="1:19" ht="16.5" x14ac:dyDescent="0.3">
      <c r="A145" s="177" t="s">
        <v>370</v>
      </c>
      <c r="B145" s="178">
        <v>0</v>
      </c>
      <c r="C145" s="179">
        <v>0</v>
      </c>
      <c r="D145" s="180" t="str">
        <f t="shared" si="10"/>
        <v/>
      </c>
      <c r="E145" s="178">
        <v>4896</v>
      </c>
      <c r="F145" s="179">
        <v>3010</v>
      </c>
      <c r="G145" s="181">
        <f t="shared" si="11"/>
        <v>0.61478758169934644</v>
      </c>
      <c r="H145" s="180">
        <f t="shared" si="12"/>
        <v>-1</v>
      </c>
      <c r="I145" s="180">
        <f t="shared" si="13"/>
        <v>-1</v>
      </c>
      <c r="J145" s="268" t="str">
        <f t="shared" si="14"/>
        <v/>
      </c>
      <c r="K145" s="178">
        <v>19350</v>
      </c>
      <c r="L145" s="179">
        <v>13921</v>
      </c>
      <c r="M145" s="181">
        <f t="shared" si="15"/>
        <v>0.71943152454780357</v>
      </c>
      <c r="N145" s="178">
        <v>30000</v>
      </c>
      <c r="O145" s="179">
        <v>23132</v>
      </c>
      <c r="P145" s="181">
        <f t="shared" si="16"/>
        <v>0.77106666666666668</v>
      </c>
      <c r="Q145" s="180">
        <f t="shared" si="17"/>
        <v>-0.35499999999999998</v>
      </c>
      <c r="R145" s="180">
        <f t="shared" si="18"/>
        <v>-0.39819297942244514</v>
      </c>
      <c r="S145" s="268">
        <f t="shared" si="19"/>
        <v>-5.1635142118863109E-2</v>
      </c>
    </row>
    <row r="146" spans="1:19" ht="16.5" x14ac:dyDescent="0.3">
      <c r="A146" s="177" t="s">
        <v>642</v>
      </c>
      <c r="B146" s="178">
        <v>0</v>
      </c>
      <c r="C146" s="179">
        <v>0</v>
      </c>
      <c r="D146" s="180" t="str">
        <f t="shared" si="10"/>
        <v/>
      </c>
      <c r="E146" s="178">
        <v>174</v>
      </c>
      <c r="F146" s="179">
        <v>140</v>
      </c>
      <c r="G146" s="181">
        <f t="shared" si="11"/>
        <v>0.8045977011494253</v>
      </c>
      <c r="H146" s="180">
        <f t="shared" si="12"/>
        <v>-1</v>
      </c>
      <c r="I146" s="180">
        <f t="shared" si="13"/>
        <v>-1</v>
      </c>
      <c r="J146" s="268" t="str">
        <f t="shared" si="14"/>
        <v/>
      </c>
      <c r="K146" s="178">
        <v>0</v>
      </c>
      <c r="L146" s="179">
        <v>0</v>
      </c>
      <c r="M146" s="181" t="str">
        <f t="shared" si="15"/>
        <v/>
      </c>
      <c r="N146" s="178">
        <v>174</v>
      </c>
      <c r="O146" s="179">
        <v>140</v>
      </c>
      <c r="P146" s="181">
        <f t="shared" si="16"/>
        <v>0.8045977011494253</v>
      </c>
      <c r="Q146" s="180">
        <f t="shared" si="17"/>
        <v>-1</v>
      </c>
      <c r="R146" s="180">
        <f t="shared" si="18"/>
        <v>-1</v>
      </c>
      <c r="S146" s="268" t="str">
        <f t="shared" si="19"/>
        <v/>
      </c>
    </row>
    <row r="147" spans="1:19" ht="16.5" x14ac:dyDescent="0.3">
      <c r="A147" s="177" t="s">
        <v>578</v>
      </c>
      <c r="B147" s="178">
        <v>0</v>
      </c>
      <c r="C147" s="179">
        <v>0</v>
      </c>
      <c r="D147" s="180" t="str">
        <f t="shared" si="10"/>
        <v/>
      </c>
      <c r="E147" s="178">
        <v>0</v>
      </c>
      <c r="F147" s="179">
        <v>0</v>
      </c>
      <c r="G147" s="181" t="str">
        <f t="shared" si="11"/>
        <v/>
      </c>
      <c r="H147" s="180" t="str">
        <f t="shared" si="12"/>
        <v/>
      </c>
      <c r="I147" s="180" t="str">
        <f t="shared" si="13"/>
        <v/>
      </c>
      <c r="J147" s="268" t="str">
        <f t="shared" si="14"/>
        <v/>
      </c>
      <c r="K147" s="178">
        <v>0</v>
      </c>
      <c r="L147" s="179">
        <v>0</v>
      </c>
      <c r="M147" s="181" t="str">
        <f t="shared" si="15"/>
        <v/>
      </c>
      <c r="N147" s="178">
        <v>240</v>
      </c>
      <c r="O147" s="179">
        <v>181</v>
      </c>
      <c r="P147" s="181">
        <f t="shared" si="16"/>
        <v>0.75416666666666665</v>
      </c>
      <c r="Q147" s="180">
        <f t="shared" si="17"/>
        <v>-1</v>
      </c>
      <c r="R147" s="180">
        <f t="shared" si="18"/>
        <v>-1</v>
      </c>
      <c r="S147" s="268" t="str">
        <f t="shared" si="19"/>
        <v/>
      </c>
    </row>
    <row r="148" spans="1:19" ht="16.5" x14ac:dyDescent="0.3">
      <c r="A148" s="177" t="s">
        <v>438</v>
      </c>
      <c r="B148" s="178">
        <v>0</v>
      </c>
      <c r="C148" s="179">
        <v>0</v>
      </c>
      <c r="D148" s="180" t="str">
        <f t="shared" si="10"/>
        <v/>
      </c>
      <c r="E148" s="178">
        <v>0</v>
      </c>
      <c r="F148" s="179">
        <v>0</v>
      </c>
      <c r="G148" s="181" t="str">
        <f t="shared" si="11"/>
        <v/>
      </c>
      <c r="H148" s="180" t="str">
        <f t="shared" si="12"/>
        <v/>
      </c>
      <c r="I148" s="180" t="str">
        <f t="shared" si="13"/>
        <v/>
      </c>
      <c r="J148" s="268" t="str">
        <f t="shared" si="14"/>
        <v/>
      </c>
      <c r="K148" s="178">
        <v>0</v>
      </c>
      <c r="L148" s="179">
        <v>0</v>
      </c>
      <c r="M148" s="181" t="str">
        <f t="shared" si="15"/>
        <v/>
      </c>
      <c r="N148" s="178">
        <v>8364</v>
      </c>
      <c r="O148" s="179">
        <v>5039</v>
      </c>
      <c r="P148" s="181">
        <f t="shared" si="16"/>
        <v>0.60246293639406978</v>
      </c>
      <c r="Q148" s="180">
        <f t="shared" si="17"/>
        <v>-1</v>
      </c>
      <c r="R148" s="180">
        <f t="shared" si="18"/>
        <v>-1</v>
      </c>
      <c r="S148" s="268" t="str">
        <f t="shared" si="19"/>
        <v/>
      </c>
    </row>
    <row r="149" spans="1:19" ht="16.5" x14ac:dyDescent="0.3">
      <c r="A149" s="177" t="s">
        <v>219</v>
      </c>
      <c r="B149" s="178">
        <v>0</v>
      </c>
      <c r="C149" s="179">
        <v>0</v>
      </c>
      <c r="D149" s="180" t="str">
        <f t="shared" ref="D149:D203" si="20">IFERROR(C149/B149,"")</f>
        <v/>
      </c>
      <c r="E149" s="178">
        <v>0</v>
      </c>
      <c r="F149" s="179">
        <v>0</v>
      </c>
      <c r="G149" s="181" t="str">
        <f t="shared" ref="G149:G203" si="21">IFERROR(F149/E149,"")</f>
        <v/>
      </c>
      <c r="H149" s="180" t="str">
        <f t="shared" ref="H149:I189" si="22">IFERROR(B149/E149-1,"")</f>
        <v/>
      </c>
      <c r="I149" s="180" t="str">
        <f t="shared" si="22"/>
        <v/>
      </c>
      <c r="J149" s="268" t="str">
        <f t="shared" ref="J149:J203" si="23">IFERROR(D149-G149,"")</f>
        <v/>
      </c>
      <c r="K149" s="178">
        <v>11400</v>
      </c>
      <c r="L149" s="179">
        <v>2168</v>
      </c>
      <c r="M149" s="181">
        <f t="shared" ref="M149:M203" si="24">IFERROR(L149/K149,"")</f>
        <v>0.19017543859649122</v>
      </c>
      <c r="N149" s="178">
        <v>120</v>
      </c>
      <c r="O149" s="179">
        <v>54</v>
      </c>
      <c r="P149" s="181">
        <f t="shared" ref="P149:P203" si="25">IFERROR(O149/N149,"")</f>
        <v>0.45</v>
      </c>
      <c r="Q149" s="180">
        <f t="shared" ref="Q149:R189" si="26">IFERROR(K149/N149-1,"")</f>
        <v>94</v>
      </c>
      <c r="R149" s="180">
        <f t="shared" si="26"/>
        <v>39.148148148148145</v>
      </c>
      <c r="S149" s="268">
        <f t="shared" ref="S149:S203" si="27">IFERROR(M149-P149,"")</f>
        <v>-0.25982456140350879</v>
      </c>
    </row>
    <row r="150" spans="1:19" ht="16.5" x14ac:dyDescent="0.3">
      <c r="A150" s="177" t="s">
        <v>437</v>
      </c>
      <c r="B150" s="178">
        <v>0</v>
      </c>
      <c r="C150" s="179">
        <v>0</v>
      </c>
      <c r="D150" s="180" t="str">
        <f t="shared" si="20"/>
        <v/>
      </c>
      <c r="E150" s="178">
        <v>0</v>
      </c>
      <c r="F150" s="179">
        <v>0</v>
      </c>
      <c r="G150" s="181" t="str">
        <f t="shared" si="21"/>
        <v/>
      </c>
      <c r="H150" s="180" t="str">
        <f t="shared" si="22"/>
        <v/>
      </c>
      <c r="I150" s="180" t="str">
        <f t="shared" si="22"/>
        <v/>
      </c>
      <c r="J150" s="268" t="str">
        <f t="shared" si="23"/>
        <v/>
      </c>
      <c r="K150" s="178">
        <v>700</v>
      </c>
      <c r="L150" s="179">
        <v>336</v>
      </c>
      <c r="M150" s="181">
        <f t="shared" si="24"/>
        <v>0.48</v>
      </c>
      <c r="N150" s="178">
        <v>6352</v>
      </c>
      <c r="O150" s="179">
        <v>4367</v>
      </c>
      <c r="P150" s="181">
        <f t="shared" si="25"/>
        <v>0.6875</v>
      </c>
      <c r="Q150" s="180">
        <f t="shared" si="26"/>
        <v>-0.88979848866498745</v>
      </c>
      <c r="R150" s="180">
        <f t="shared" si="26"/>
        <v>-0.92305930844973672</v>
      </c>
      <c r="S150" s="268">
        <f t="shared" si="27"/>
        <v>-0.20750000000000002</v>
      </c>
    </row>
    <row r="151" spans="1:19" ht="16.5" x14ac:dyDescent="0.3">
      <c r="A151" s="177" t="s">
        <v>587</v>
      </c>
      <c r="B151" s="178">
        <v>0</v>
      </c>
      <c r="C151" s="179">
        <v>0</v>
      </c>
      <c r="D151" s="180" t="str">
        <f t="shared" si="20"/>
        <v/>
      </c>
      <c r="E151" s="178">
        <v>0</v>
      </c>
      <c r="F151" s="179">
        <v>0</v>
      </c>
      <c r="G151" s="181" t="str">
        <f t="shared" si="21"/>
        <v/>
      </c>
      <c r="H151" s="180" t="str">
        <f t="shared" si="22"/>
        <v/>
      </c>
      <c r="I151" s="180" t="str">
        <f t="shared" si="22"/>
        <v/>
      </c>
      <c r="J151" s="268" t="str">
        <f t="shared" si="23"/>
        <v/>
      </c>
      <c r="K151" s="178">
        <v>0</v>
      </c>
      <c r="L151" s="179">
        <v>0</v>
      </c>
      <c r="M151" s="181" t="str">
        <f t="shared" si="24"/>
        <v/>
      </c>
      <c r="N151" s="178">
        <v>118</v>
      </c>
      <c r="O151" s="179">
        <v>52</v>
      </c>
      <c r="P151" s="181">
        <f t="shared" si="25"/>
        <v>0.44067796610169491</v>
      </c>
      <c r="Q151" s="180">
        <f t="shared" si="26"/>
        <v>-1</v>
      </c>
      <c r="R151" s="180">
        <f t="shared" si="26"/>
        <v>-1</v>
      </c>
      <c r="S151" s="268" t="str">
        <f t="shared" si="27"/>
        <v/>
      </c>
    </row>
    <row r="152" spans="1:19" ht="16.5" x14ac:dyDescent="0.3">
      <c r="A152" s="177" t="s">
        <v>439</v>
      </c>
      <c r="B152" s="178">
        <v>0</v>
      </c>
      <c r="C152" s="179">
        <v>0</v>
      </c>
      <c r="D152" s="180" t="str">
        <f t="shared" si="20"/>
        <v/>
      </c>
      <c r="E152" s="178">
        <v>1278</v>
      </c>
      <c r="F152" s="179">
        <v>721</v>
      </c>
      <c r="G152" s="181">
        <f t="shared" si="21"/>
        <v>0.56416275430359941</v>
      </c>
      <c r="H152" s="180">
        <f t="shared" si="22"/>
        <v>-1</v>
      </c>
      <c r="I152" s="180">
        <f t="shared" si="22"/>
        <v>-1</v>
      </c>
      <c r="J152" s="268" t="str">
        <f t="shared" si="23"/>
        <v/>
      </c>
      <c r="K152" s="178">
        <v>3024</v>
      </c>
      <c r="L152" s="179">
        <v>2310</v>
      </c>
      <c r="M152" s="181">
        <f t="shared" si="24"/>
        <v>0.76388888888888884</v>
      </c>
      <c r="N152" s="178">
        <v>12666</v>
      </c>
      <c r="O152" s="179">
        <v>7512</v>
      </c>
      <c r="P152" s="181">
        <f t="shared" si="25"/>
        <v>0.59308384651823776</v>
      </c>
      <c r="Q152" s="180">
        <f t="shared" si="26"/>
        <v>-0.76125059213642821</v>
      </c>
      <c r="R152" s="180">
        <f t="shared" si="26"/>
        <v>-0.69249201277955263</v>
      </c>
      <c r="S152" s="268">
        <f t="shared" si="27"/>
        <v>0.17080504237065108</v>
      </c>
    </row>
    <row r="153" spans="1:19" ht="16.5" x14ac:dyDescent="0.3">
      <c r="A153" s="177" t="s">
        <v>619</v>
      </c>
      <c r="B153" s="178">
        <v>0</v>
      </c>
      <c r="C153" s="179">
        <v>0</v>
      </c>
      <c r="D153" s="180" t="str">
        <f t="shared" si="20"/>
        <v/>
      </c>
      <c r="E153" s="178">
        <v>0</v>
      </c>
      <c r="F153" s="179">
        <v>0</v>
      </c>
      <c r="G153" s="181" t="str">
        <f t="shared" si="21"/>
        <v/>
      </c>
      <c r="H153" s="180" t="str">
        <f t="shared" si="22"/>
        <v/>
      </c>
      <c r="I153" s="180" t="str">
        <f t="shared" si="22"/>
        <v/>
      </c>
      <c r="J153" s="268" t="str">
        <f t="shared" si="23"/>
        <v/>
      </c>
      <c r="K153" s="178">
        <v>408</v>
      </c>
      <c r="L153" s="179">
        <v>0</v>
      </c>
      <c r="M153" s="181">
        <f t="shared" si="24"/>
        <v>0</v>
      </c>
      <c r="N153" s="178">
        <v>0</v>
      </c>
      <c r="O153" s="179">
        <v>0</v>
      </c>
      <c r="P153" s="181" t="str">
        <f t="shared" si="25"/>
        <v/>
      </c>
      <c r="Q153" s="180" t="str">
        <f t="shared" si="26"/>
        <v/>
      </c>
      <c r="R153" s="180" t="str">
        <f t="shared" si="26"/>
        <v/>
      </c>
      <c r="S153" s="268" t="str">
        <f t="shared" si="27"/>
        <v/>
      </c>
    </row>
    <row r="154" spans="1:19" ht="16.5" x14ac:dyDescent="0.3">
      <c r="A154" s="177" t="s">
        <v>590</v>
      </c>
      <c r="B154" s="178">
        <v>0</v>
      </c>
      <c r="C154" s="179">
        <v>0</v>
      </c>
      <c r="D154" s="180" t="str">
        <f t="shared" si="20"/>
        <v/>
      </c>
      <c r="E154" s="178">
        <v>0</v>
      </c>
      <c r="F154" s="179">
        <v>0</v>
      </c>
      <c r="G154" s="181" t="str">
        <f t="shared" si="21"/>
        <v/>
      </c>
      <c r="H154" s="180" t="str">
        <f t="shared" si="22"/>
        <v/>
      </c>
      <c r="I154" s="180" t="str">
        <f t="shared" si="22"/>
        <v/>
      </c>
      <c r="J154" s="268" t="str">
        <f t="shared" si="23"/>
        <v/>
      </c>
      <c r="K154" s="178">
        <v>0</v>
      </c>
      <c r="L154" s="179">
        <v>0</v>
      </c>
      <c r="M154" s="181" t="str">
        <f t="shared" si="24"/>
        <v/>
      </c>
      <c r="N154" s="178">
        <v>160</v>
      </c>
      <c r="O154" s="179">
        <v>84</v>
      </c>
      <c r="P154" s="181">
        <f t="shared" si="25"/>
        <v>0.52500000000000002</v>
      </c>
      <c r="Q154" s="180">
        <f t="shared" si="26"/>
        <v>-1</v>
      </c>
      <c r="R154" s="180">
        <f t="shared" si="26"/>
        <v>-1</v>
      </c>
      <c r="S154" s="268" t="str">
        <f t="shared" si="27"/>
        <v/>
      </c>
    </row>
    <row r="155" spans="1:19" ht="16.5" x14ac:dyDescent="0.3">
      <c r="A155" s="177" t="s">
        <v>575</v>
      </c>
      <c r="B155" s="178">
        <v>0</v>
      </c>
      <c r="C155" s="179">
        <v>0</v>
      </c>
      <c r="D155" s="180" t="str">
        <f t="shared" si="20"/>
        <v/>
      </c>
      <c r="E155" s="178">
        <v>0</v>
      </c>
      <c r="F155" s="179">
        <v>0</v>
      </c>
      <c r="G155" s="181" t="str">
        <f t="shared" si="21"/>
        <v/>
      </c>
      <c r="H155" s="180" t="str">
        <f t="shared" si="22"/>
        <v/>
      </c>
      <c r="I155" s="180" t="str">
        <f t="shared" si="22"/>
        <v/>
      </c>
      <c r="J155" s="268" t="str">
        <f t="shared" si="23"/>
        <v/>
      </c>
      <c r="K155" s="178">
        <v>0</v>
      </c>
      <c r="L155" s="179">
        <v>0</v>
      </c>
      <c r="M155" s="181" t="str">
        <f t="shared" si="24"/>
        <v/>
      </c>
      <c r="N155" s="178">
        <v>30</v>
      </c>
      <c r="O155" s="179">
        <v>27</v>
      </c>
      <c r="P155" s="181">
        <f t="shared" si="25"/>
        <v>0.9</v>
      </c>
      <c r="Q155" s="180">
        <f t="shared" si="26"/>
        <v>-1</v>
      </c>
      <c r="R155" s="180">
        <f t="shared" si="26"/>
        <v>-1</v>
      </c>
      <c r="S155" s="268" t="str">
        <f t="shared" si="27"/>
        <v/>
      </c>
    </row>
    <row r="156" spans="1:19" ht="16.5" x14ac:dyDescent="0.3">
      <c r="A156" s="177" t="s">
        <v>579</v>
      </c>
      <c r="B156" s="178">
        <v>0</v>
      </c>
      <c r="C156" s="179">
        <v>0</v>
      </c>
      <c r="D156" s="180" t="str">
        <f t="shared" si="20"/>
        <v/>
      </c>
      <c r="E156" s="178">
        <v>0</v>
      </c>
      <c r="F156" s="179">
        <v>0</v>
      </c>
      <c r="G156" s="181" t="str">
        <f t="shared" si="21"/>
        <v/>
      </c>
      <c r="H156" s="180" t="str">
        <f t="shared" si="22"/>
        <v/>
      </c>
      <c r="I156" s="180" t="str">
        <f t="shared" si="22"/>
        <v/>
      </c>
      <c r="J156" s="268" t="str">
        <f t="shared" si="23"/>
        <v/>
      </c>
      <c r="K156" s="178">
        <v>0</v>
      </c>
      <c r="L156" s="179">
        <v>0</v>
      </c>
      <c r="M156" s="181" t="str">
        <f t="shared" si="24"/>
        <v/>
      </c>
      <c r="N156" s="178">
        <v>5472</v>
      </c>
      <c r="O156" s="179">
        <v>4735</v>
      </c>
      <c r="P156" s="181">
        <f t="shared" si="25"/>
        <v>0.86531432748538006</v>
      </c>
      <c r="Q156" s="180">
        <f t="shared" si="26"/>
        <v>-1</v>
      </c>
      <c r="R156" s="180">
        <f t="shared" si="26"/>
        <v>-1</v>
      </c>
      <c r="S156" s="268" t="str">
        <f t="shared" si="27"/>
        <v/>
      </c>
    </row>
    <row r="157" spans="1:19" ht="16.5" x14ac:dyDescent="0.3">
      <c r="A157" s="177" t="s">
        <v>618</v>
      </c>
      <c r="B157" s="178">
        <v>0</v>
      </c>
      <c r="C157" s="179">
        <v>0</v>
      </c>
      <c r="D157" s="180" t="str">
        <f t="shared" si="20"/>
        <v/>
      </c>
      <c r="E157" s="178">
        <v>0</v>
      </c>
      <c r="F157" s="179">
        <v>0</v>
      </c>
      <c r="G157" s="181" t="str">
        <f t="shared" si="21"/>
        <v/>
      </c>
      <c r="H157" s="180" t="str">
        <f t="shared" si="22"/>
        <v/>
      </c>
      <c r="I157" s="180" t="str">
        <f t="shared" si="22"/>
        <v/>
      </c>
      <c r="J157" s="268" t="str">
        <f t="shared" si="23"/>
        <v/>
      </c>
      <c r="K157" s="178">
        <v>544</v>
      </c>
      <c r="L157" s="179">
        <v>0</v>
      </c>
      <c r="M157" s="181">
        <f t="shared" si="24"/>
        <v>0</v>
      </c>
      <c r="N157" s="178">
        <v>0</v>
      </c>
      <c r="O157" s="179">
        <v>0</v>
      </c>
      <c r="P157" s="181" t="str">
        <f t="shared" si="25"/>
        <v/>
      </c>
      <c r="Q157" s="180" t="str">
        <f t="shared" si="26"/>
        <v/>
      </c>
      <c r="R157" s="180" t="str">
        <f t="shared" si="26"/>
        <v/>
      </c>
      <c r="S157" s="268" t="str">
        <f t="shared" si="27"/>
        <v/>
      </c>
    </row>
    <row r="158" spans="1:19" ht="16.5" x14ac:dyDescent="0.3">
      <c r="A158" s="177" t="s">
        <v>571</v>
      </c>
      <c r="B158" s="178">
        <v>0</v>
      </c>
      <c r="C158" s="179">
        <v>0</v>
      </c>
      <c r="D158" s="180" t="str">
        <f t="shared" si="20"/>
        <v/>
      </c>
      <c r="E158" s="178">
        <v>0</v>
      </c>
      <c r="F158" s="179">
        <v>0</v>
      </c>
      <c r="G158" s="181" t="str">
        <f t="shared" si="21"/>
        <v/>
      </c>
      <c r="H158" s="180" t="str">
        <f t="shared" si="22"/>
        <v/>
      </c>
      <c r="I158" s="180" t="str">
        <f t="shared" si="22"/>
        <v/>
      </c>
      <c r="J158" s="268" t="str">
        <f t="shared" si="23"/>
        <v/>
      </c>
      <c r="K158" s="178">
        <v>0</v>
      </c>
      <c r="L158" s="179">
        <v>0</v>
      </c>
      <c r="M158" s="181" t="str">
        <f t="shared" si="24"/>
        <v/>
      </c>
      <c r="N158" s="178">
        <v>118</v>
      </c>
      <c r="O158" s="179">
        <v>55</v>
      </c>
      <c r="P158" s="181">
        <f t="shared" si="25"/>
        <v>0.46610169491525422</v>
      </c>
      <c r="Q158" s="180">
        <f t="shared" si="26"/>
        <v>-1</v>
      </c>
      <c r="R158" s="180">
        <f t="shared" si="26"/>
        <v>-1</v>
      </c>
      <c r="S158" s="268" t="str">
        <f t="shared" si="27"/>
        <v/>
      </c>
    </row>
    <row r="159" spans="1:19" ht="16.5" x14ac:dyDescent="0.3">
      <c r="A159" s="177" t="s">
        <v>562</v>
      </c>
      <c r="B159" s="178">
        <v>0</v>
      </c>
      <c r="C159" s="179">
        <v>0</v>
      </c>
      <c r="D159" s="180" t="str">
        <f t="shared" si="20"/>
        <v/>
      </c>
      <c r="E159" s="178">
        <v>0</v>
      </c>
      <c r="F159" s="179">
        <v>0</v>
      </c>
      <c r="G159" s="181" t="str">
        <f t="shared" si="21"/>
        <v/>
      </c>
      <c r="H159" s="180" t="str">
        <f t="shared" si="22"/>
        <v/>
      </c>
      <c r="I159" s="180" t="str">
        <f t="shared" si="22"/>
        <v/>
      </c>
      <c r="J159" s="268" t="str">
        <f t="shared" si="23"/>
        <v/>
      </c>
      <c r="K159" s="178">
        <v>0</v>
      </c>
      <c r="L159" s="179">
        <v>0</v>
      </c>
      <c r="M159" s="181" t="str">
        <f t="shared" si="24"/>
        <v/>
      </c>
      <c r="N159" s="178">
        <v>90</v>
      </c>
      <c r="O159" s="179">
        <v>0</v>
      </c>
      <c r="P159" s="181">
        <f t="shared" si="25"/>
        <v>0</v>
      </c>
      <c r="Q159" s="180">
        <f t="shared" si="26"/>
        <v>-1</v>
      </c>
      <c r="R159" s="180" t="str">
        <f t="shared" si="26"/>
        <v/>
      </c>
      <c r="S159" s="268" t="str">
        <f t="shared" si="27"/>
        <v/>
      </c>
    </row>
    <row r="160" spans="1:19" ht="16.5" x14ac:dyDescent="0.3">
      <c r="A160" s="177" t="s">
        <v>583</v>
      </c>
      <c r="B160" s="178">
        <v>0</v>
      </c>
      <c r="C160" s="179">
        <v>0</v>
      </c>
      <c r="D160" s="180" t="str">
        <f t="shared" si="20"/>
        <v/>
      </c>
      <c r="E160" s="178">
        <v>0</v>
      </c>
      <c r="F160" s="179">
        <v>0</v>
      </c>
      <c r="G160" s="181" t="str">
        <f t="shared" si="21"/>
        <v/>
      </c>
      <c r="H160" s="180" t="str">
        <f t="shared" si="22"/>
        <v/>
      </c>
      <c r="I160" s="180" t="str">
        <f t="shared" si="22"/>
        <v/>
      </c>
      <c r="J160" s="268" t="str">
        <f t="shared" si="23"/>
        <v/>
      </c>
      <c r="K160" s="178">
        <v>288</v>
      </c>
      <c r="L160" s="179">
        <v>98</v>
      </c>
      <c r="M160" s="181">
        <f t="shared" si="24"/>
        <v>0.34027777777777779</v>
      </c>
      <c r="N160" s="178">
        <v>120</v>
      </c>
      <c r="O160" s="179">
        <v>83</v>
      </c>
      <c r="P160" s="181">
        <f t="shared" si="25"/>
        <v>0.69166666666666665</v>
      </c>
      <c r="Q160" s="180">
        <f t="shared" si="26"/>
        <v>1.4</v>
      </c>
      <c r="R160" s="180">
        <f t="shared" si="26"/>
        <v>0.18072289156626509</v>
      </c>
      <c r="S160" s="268">
        <f t="shared" si="27"/>
        <v>-0.35138888888888886</v>
      </c>
    </row>
    <row r="161" spans="1:19" ht="16.5" x14ac:dyDescent="0.3">
      <c r="A161" s="177" t="s">
        <v>576</v>
      </c>
      <c r="B161" s="178">
        <v>0</v>
      </c>
      <c r="C161" s="179">
        <v>0</v>
      </c>
      <c r="D161" s="180" t="str">
        <f t="shared" si="20"/>
        <v/>
      </c>
      <c r="E161" s="178">
        <v>0</v>
      </c>
      <c r="F161" s="179">
        <v>0</v>
      </c>
      <c r="G161" s="181" t="str">
        <f t="shared" si="21"/>
        <v/>
      </c>
      <c r="H161" s="180" t="str">
        <f t="shared" si="22"/>
        <v/>
      </c>
      <c r="I161" s="180" t="str">
        <f t="shared" si="22"/>
        <v/>
      </c>
      <c r="J161" s="268" t="str">
        <f t="shared" si="23"/>
        <v/>
      </c>
      <c r="K161" s="178">
        <v>0</v>
      </c>
      <c r="L161" s="179">
        <v>0</v>
      </c>
      <c r="M161" s="181" t="str">
        <f t="shared" si="24"/>
        <v/>
      </c>
      <c r="N161" s="178">
        <v>258</v>
      </c>
      <c r="O161" s="179">
        <v>132</v>
      </c>
      <c r="P161" s="181">
        <f t="shared" si="25"/>
        <v>0.51162790697674421</v>
      </c>
      <c r="Q161" s="180">
        <f t="shared" si="26"/>
        <v>-1</v>
      </c>
      <c r="R161" s="180">
        <f t="shared" si="26"/>
        <v>-1</v>
      </c>
      <c r="S161" s="268" t="str">
        <f t="shared" si="27"/>
        <v/>
      </c>
    </row>
    <row r="162" spans="1:19" ht="16.5" x14ac:dyDescent="0.3">
      <c r="A162" s="177" t="s">
        <v>372</v>
      </c>
      <c r="B162" s="178">
        <v>0</v>
      </c>
      <c r="C162" s="179">
        <v>0</v>
      </c>
      <c r="D162" s="180" t="str">
        <f t="shared" si="20"/>
        <v/>
      </c>
      <c r="E162" s="178">
        <v>1152</v>
      </c>
      <c r="F162" s="179">
        <v>1046</v>
      </c>
      <c r="G162" s="181">
        <f t="shared" si="21"/>
        <v>0.90798611111111116</v>
      </c>
      <c r="H162" s="180">
        <f t="shared" si="22"/>
        <v>-1</v>
      </c>
      <c r="I162" s="180">
        <f t="shared" si="22"/>
        <v>-1</v>
      </c>
      <c r="J162" s="268" t="str">
        <f t="shared" si="23"/>
        <v/>
      </c>
      <c r="K162" s="178">
        <v>14729</v>
      </c>
      <c r="L162" s="179">
        <v>9646</v>
      </c>
      <c r="M162" s="181">
        <f t="shared" si="24"/>
        <v>0.65489849955869373</v>
      </c>
      <c r="N162" s="178">
        <v>15336</v>
      </c>
      <c r="O162" s="179">
        <v>12208</v>
      </c>
      <c r="P162" s="181">
        <f t="shared" si="25"/>
        <v>0.79603547209181014</v>
      </c>
      <c r="Q162" s="180">
        <f t="shared" si="26"/>
        <v>-3.9580073030777263E-2</v>
      </c>
      <c r="R162" s="180">
        <f t="shared" si="26"/>
        <v>-0.20986238532110091</v>
      </c>
      <c r="S162" s="268">
        <f t="shared" si="27"/>
        <v>-0.14113697253311641</v>
      </c>
    </row>
    <row r="163" spans="1:19" ht="16.5" x14ac:dyDescent="0.3">
      <c r="A163" s="177" t="s">
        <v>580</v>
      </c>
      <c r="B163" s="178">
        <v>0</v>
      </c>
      <c r="C163" s="179">
        <v>0</v>
      </c>
      <c r="D163" s="180" t="str">
        <f t="shared" si="20"/>
        <v/>
      </c>
      <c r="E163" s="178">
        <v>0</v>
      </c>
      <c r="F163" s="179">
        <v>0</v>
      </c>
      <c r="G163" s="181" t="str">
        <f t="shared" si="21"/>
        <v/>
      </c>
      <c r="H163" s="180" t="str">
        <f t="shared" si="22"/>
        <v/>
      </c>
      <c r="I163" s="180" t="str">
        <f t="shared" si="22"/>
        <v/>
      </c>
      <c r="J163" s="268" t="str">
        <f t="shared" si="23"/>
        <v/>
      </c>
      <c r="K163" s="178">
        <v>0</v>
      </c>
      <c r="L163" s="179">
        <v>0</v>
      </c>
      <c r="M163" s="181" t="str">
        <f t="shared" si="24"/>
        <v/>
      </c>
      <c r="N163" s="178">
        <v>549</v>
      </c>
      <c r="O163" s="179">
        <v>318</v>
      </c>
      <c r="P163" s="181">
        <f t="shared" si="25"/>
        <v>0.57923497267759561</v>
      </c>
      <c r="Q163" s="180">
        <f t="shared" si="26"/>
        <v>-1</v>
      </c>
      <c r="R163" s="180">
        <f t="shared" si="26"/>
        <v>-1</v>
      </c>
      <c r="S163" s="268" t="str">
        <f t="shared" si="27"/>
        <v/>
      </c>
    </row>
    <row r="164" spans="1:19" ht="16.5" x14ac:dyDescent="0.3">
      <c r="A164" s="177" t="s">
        <v>218</v>
      </c>
      <c r="B164" s="178">
        <v>0</v>
      </c>
      <c r="C164" s="179">
        <v>0</v>
      </c>
      <c r="D164" s="180" t="str">
        <f t="shared" si="20"/>
        <v/>
      </c>
      <c r="E164" s="178">
        <v>0</v>
      </c>
      <c r="F164" s="179">
        <v>0</v>
      </c>
      <c r="G164" s="181" t="str">
        <f t="shared" si="21"/>
        <v/>
      </c>
      <c r="H164" s="180" t="str">
        <f t="shared" si="22"/>
        <v/>
      </c>
      <c r="I164" s="180" t="str">
        <f t="shared" si="22"/>
        <v/>
      </c>
      <c r="J164" s="268" t="str">
        <f t="shared" si="23"/>
        <v/>
      </c>
      <c r="K164" s="178">
        <v>21132</v>
      </c>
      <c r="L164" s="179">
        <v>7719</v>
      </c>
      <c r="M164" s="181">
        <f t="shared" si="24"/>
        <v>0.3652754116978989</v>
      </c>
      <c r="N164" s="178">
        <v>0</v>
      </c>
      <c r="O164" s="179">
        <v>0</v>
      </c>
      <c r="P164" s="181" t="str">
        <f t="shared" si="25"/>
        <v/>
      </c>
      <c r="Q164" s="180" t="str">
        <f t="shared" si="26"/>
        <v/>
      </c>
      <c r="R164" s="180" t="str">
        <f t="shared" si="26"/>
        <v/>
      </c>
      <c r="S164" s="268" t="str">
        <f t="shared" si="27"/>
        <v/>
      </c>
    </row>
    <row r="165" spans="1:19" ht="16.5" x14ac:dyDescent="0.3">
      <c r="A165" s="177" t="s">
        <v>589</v>
      </c>
      <c r="B165" s="178">
        <v>0</v>
      </c>
      <c r="C165" s="179">
        <v>0</v>
      </c>
      <c r="D165" s="180" t="str">
        <f t="shared" si="20"/>
        <v/>
      </c>
      <c r="E165" s="178">
        <v>0</v>
      </c>
      <c r="F165" s="179">
        <v>0</v>
      </c>
      <c r="G165" s="181" t="str">
        <f t="shared" si="21"/>
        <v/>
      </c>
      <c r="H165" s="180" t="str">
        <f t="shared" si="22"/>
        <v/>
      </c>
      <c r="I165" s="180" t="str">
        <f t="shared" si="22"/>
        <v/>
      </c>
      <c r="J165" s="268" t="str">
        <f t="shared" si="23"/>
        <v/>
      </c>
      <c r="K165" s="178">
        <v>0</v>
      </c>
      <c r="L165" s="179">
        <v>0</v>
      </c>
      <c r="M165" s="181" t="str">
        <f t="shared" si="24"/>
        <v/>
      </c>
      <c r="N165" s="178">
        <v>240</v>
      </c>
      <c r="O165" s="179">
        <v>148</v>
      </c>
      <c r="P165" s="181">
        <f t="shared" si="25"/>
        <v>0.6166666666666667</v>
      </c>
      <c r="Q165" s="180">
        <f t="shared" si="26"/>
        <v>-1</v>
      </c>
      <c r="R165" s="180">
        <f t="shared" si="26"/>
        <v>-1</v>
      </c>
      <c r="S165" s="268" t="str">
        <f t="shared" si="27"/>
        <v/>
      </c>
    </row>
    <row r="166" spans="1:19" ht="17.25" thickBot="1" x14ac:dyDescent="0.35">
      <c r="A166" s="177" t="s">
        <v>217</v>
      </c>
      <c r="B166" s="178">
        <v>0</v>
      </c>
      <c r="C166" s="179">
        <v>0</v>
      </c>
      <c r="D166" s="180" t="str">
        <f t="shared" si="20"/>
        <v/>
      </c>
      <c r="E166" s="178">
        <v>0</v>
      </c>
      <c r="F166" s="179">
        <v>0</v>
      </c>
      <c r="G166" s="181" t="str">
        <f t="shared" si="21"/>
        <v/>
      </c>
      <c r="H166" s="180" t="str">
        <f t="shared" si="22"/>
        <v/>
      </c>
      <c r="I166" s="180" t="str">
        <f t="shared" si="22"/>
        <v/>
      </c>
      <c r="J166" s="268" t="str">
        <f t="shared" si="23"/>
        <v/>
      </c>
      <c r="K166" s="178">
        <v>11952</v>
      </c>
      <c r="L166" s="179">
        <v>6870</v>
      </c>
      <c r="M166" s="181">
        <f t="shared" si="24"/>
        <v>0.57479919678714864</v>
      </c>
      <c r="N166" s="178">
        <v>5616</v>
      </c>
      <c r="O166" s="179">
        <v>4484</v>
      </c>
      <c r="P166" s="181">
        <f t="shared" si="25"/>
        <v>0.79843304843304841</v>
      </c>
      <c r="Q166" s="180">
        <f t="shared" si="26"/>
        <v>1.1282051282051282</v>
      </c>
      <c r="R166" s="180">
        <f t="shared" si="26"/>
        <v>0.53211418376449604</v>
      </c>
      <c r="S166" s="268">
        <f t="shared" si="27"/>
        <v>-0.22363385164589977</v>
      </c>
    </row>
    <row r="167" spans="1:19" ht="16.5" thickTop="1" x14ac:dyDescent="0.25">
      <c r="A167" s="211" t="s">
        <v>220</v>
      </c>
      <c r="B167" s="212">
        <v>205988</v>
      </c>
      <c r="C167" s="213">
        <v>179131</v>
      </c>
      <c r="D167" s="214">
        <f t="shared" si="20"/>
        <v>0.86961861856030453</v>
      </c>
      <c r="E167" s="212">
        <v>185830</v>
      </c>
      <c r="F167" s="213">
        <v>158844</v>
      </c>
      <c r="G167" s="215">
        <f t="shared" si="21"/>
        <v>0.85478125168164454</v>
      </c>
      <c r="H167" s="214">
        <f t="shared" si="22"/>
        <v>0.10847548834956688</v>
      </c>
      <c r="I167" s="214">
        <f t="shared" si="22"/>
        <v>0.12771650172496285</v>
      </c>
      <c r="J167" s="267">
        <f t="shared" si="23"/>
        <v>1.4837366878659997E-2</v>
      </c>
      <c r="K167" s="216">
        <v>2295434</v>
      </c>
      <c r="L167" s="212">
        <v>2012245</v>
      </c>
      <c r="M167" s="215">
        <f t="shared" si="24"/>
        <v>0.87662943042579311</v>
      </c>
      <c r="N167" s="212">
        <v>2068159</v>
      </c>
      <c r="O167" s="213">
        <v>1795805</v>
      </c>
      <c r="P167" s="215">
        <f t="shared" si="25"/>
        <v>0.86831089872683875</v>
      </c>
      <c r="Q167" s="214">
        <f t="shared" si="26"/>
        <v>0.10989242123066933</v>
      </c>
      <c r="R167" s="214">
        <f t="shared" si="26"/>
        <v>0.12052533543452659</v>
      </c>
      <c r="S167" s="267">
        <f t="shared" si="27"/>
        <v>8.3185316989543567E-3</v>
      </c>
    </row>
    <row r="168" spans="1:19" ht="16.5" x14ac:dyDescent="0.3">
      <c r="A168" s="177" t="s">
        <v>221</v>
      </c>
      <c r="B168" s="178">
        <v>91517</v>
      </c>
      <c r="C168" s="179">
        <v>80181</v>
      </c>
      <c r="D168" s="180">
        <f t="shared" si="20"/>
        <v>0.87613230328791369</v>
      </c>
      <c r="E168" s="178">
        <v>80881</v>
      </c>
      <c r="F168" s="179">
        <v>69944</v>
      </c>
      <c r="G168" s="181">
        <f t="shared" si="21"/>
        <v>0.86477664717300728</v>
      </c>
      <c r="H168" s="180">
        <f t="shared" si="22"/>
        <v>0.13150183603071186</v>
      </c>
      <c r="I168" s="180">
        <f t="shared" si="22"/>
        <v>0.14635994509893635</v>
      </c>
      <c r="J168" s="268">
        <f t="shared" si="23"/>
        <v>1.1355656114906409E-2</v>
      </c>
      <c r="K168" s="178">
        <v>973212</v>
      </c>
      <c r="L168" s="179">
        <v>858696</v>
      </c>
      <c r="M168" s="181">
        <f t="shared" si="24"/>
        <v>0.88233190712814891</v>
      </c>
      <c r="N168" s="178">
        <v>903422</v>
      </c>
      <c r="O168" s="179">
        <v>800569</v>
      </c>
      <c r="P168" s="181">
        <f t="shared" si="25"/>
        <v>0.88615176517729255</v>
      </c>
      <c r="Q168" s="180">
        <f t="shared" si="26"/>
        <v>7.7250720040025644E-2</v>
      </c>
      <c r="R168" s="180">
        <f t="shared" si="26"/>
        <v>7.2607108194296721E-2</v>
      </c>
      <c r="S168" s="268">
        <f t="shared" si="27"/>
        <v>-3.8198580491436429E-3</v>
      </c>
    </row>
    <row r="169" spans="1:19" ht="16.5" x14ac:dyDescent="0.3">
      <c r="A169" s="177" t="s">
        <v>222</v>
      </c>
      <c r="B169" s="178">
        <v>21016</v>
      </c>
      <c r="C169" s="179">
        <v>16745</v>
      </c>
      <c r="D169" s="180">
        <f t="shared" si="20"/>
        <v>0.79677388656261894</v>
      </c>
      <c r="E169" s="178">
        <v>14074</v>
      </c>
      <c r="F169" s="179">
        <v>11685</v>
      </c>
      <c r="G169" s="181">
        <f t="shared" si="21"/>
        <v>0.83025436975984079</v>
      </c>
      <c r="H169" s="180">
        <f t="shared" si="22"/>
        <v>0.49324996447349734</v>
      </c>
      <c r="I169" s="180">
        <f t="shared" si="22"/>
        <v>0.43303380402225078</v>
      </c>
      <c r="J169" s="268">
        <f t="shared" si="23"/>
        <v>-3.3480483197221855E-2</v>
      </c>
      <c r="K169" s="178">
        <v>196354</v>
      </c>
      <c r="L169" s="179">
        <v>164869</v>
      </c>
      <c r="M169" s="181">
        <f t="shared" si="24"/>
        <v>0.83965185328539271</v>
      </c>
      <c r="N169" s="178">
        <v>162409</v>
      </c>
      <c r="O169" s="179">
        <v>132181</v>
      </c>
      <c r="P169" s="181">
        <f t="shared" si="25"/>
        <v>0.81387730975500128</v>
      </c>
      <c r="Q169" s="180">
        <f t="shared" si="26"/>
        <v>0.20900935292994838</v>
      </c>
      <c r="R169" s="180">
        <f t="shared" si="26"/>
        <v>0.24729726662682228</v>
      </c>
      <c r="S169" s="268">
        <f t="shared" si="27"/>
        <v>2.5774543530391436E-2</v>
      </c>
    </row>
    <row r="170" spans="1:19" ht="16.5" x14ac:dyDescent="0.3">
      <c r="A170" s="177" t="s">
        <v>225</v>
      </c>
      <c r="B170" s="178">
        <v>16008</v>
      </c>
      <c r="C170" s="179">
        <v>14050</v>
      </c>
      <c r="D170" s="180">
        <f t="shared" si="20"/>
        <v>0.87768615692153928</v>
      </c>
      <c r="E170" s="178">
        <v>15456</v>
      </c>
      <c r="F170" s="179">
        <v>13160</v>
      </c>
      <c r="G170" s="181">
        <f t="shared" si="21"/>
        <v>0.85144927536231885</v>
      </c>
      <c r="H170" s="180">
        <f t="shared" si="22"/>
        <v>3.5714285714285809E-2</v>
      </c>
      <c r="I170" s="180">
        <f t="shared" si="22"/>
        <v>6.7629179331307077E-2</v>
      </c>
      <c r="J170" s="268">
        <f t="shared" si="23"/>
        <v>2.6236881559220437E-2</v>
      </c>
      <c r="K170" s="178">
        <v>182436</v>
      </c>
      <c r="L170" s="179">
        <v>161964</v>
      </c>
      <c r="M170" s="181">
        <f t="shared" si="24"/>
        <v>0.8877853055318029</v>
      </c>
      <c r="N170" s="178">
        <v>176145</v>
      </c>
      <c r="O170" s="179">
        <v>150115</v>
      </c>
      <c r="P170" s="181">
        <f t="shared" si="25"/>
        <v>0.85222401998353625</v>
      </c>
      <c r="Q170" s="180">
        <f t="shared" si="26"/>
        <v>3.5714893979391871E-2</v>
      </c>
      <c r="R170" s="180">
        <f t="shared" si="26"/>
        <v>7.8932818172734232E-2</v>
      </c>
      <c r="S170" s="268">
        <f t="shared" si="27"/>
        <v>3.5561285548266652E-2</v>
      </c>
    </row>
    <row r="171" spans="1:19" ht="16.5" x14ac:dyDescent="0.3">
      <c r="A171" s="177" t="s">
        <v>226</v>
      </c>
      <c r="B171" s="178">
        <v>14816</v>
      </c>
      <c r="C171" s="179">
        <v>13454</v>
      </c>
      <c r="D171" s="180">
        <f t="shared" si="20"/>
        <v>0.9080723542116631</v>
      </c>
      <c r="E171" s="178">
        <v>14635</v>
      </c>
      <c r="F171" s="179">
        <v>12780</v>
      </c>
      <c r="G171" s="181">
        <f t="shared" si="21"/>
        <v>0.87324906047147255</v>
      </c>
      <c r="H171" s="180">
        <f t="shared" si="22"/>
        <v>1.2367611889306351E-2</v>
      </c>
      <c r="I171" s="180">
        <f t="shared" si="22"/>
        <v>5.273865414710488E-2</v>
      </c>
      <c r="J171" s="268">
        <f t="shared" si="23"/>
        <v>3.4823293740190553E-2</v>
      </c>
      <c r="K171" s="178">
        <v>163341</v>
      </c>
      <c r="L171" s="179">
        <v>146793</v>
      </c>
      <c r="M171" s="181">
        <f t="shared" si="24"/>
        <v>0.89869046963101729</v>
      </c>
      <c r="N171" s="178">
        <v>163301</v>
      </c>
      <c r="O171" s="179">
        <v>148536</v>
      </c>
      <c r="P171" s="181">
        <f t="shared" si="25"/>
        <v>0.90958414216691874</v>
      </c>
      <c r="Q171" s="180">
        <f t="shared" si="26"/>
        <v>2.4494644858275016E-4</v>
      </c>
      <c r="R171" s="180">
        <f t="shared" si="26"/>
        <v>-1.1734529003069927E-2</v>
      </c>
      <c r="S171" s="268">
        <f t="shared" si="27"/>
        <v>-1.0893672535901455E-2</v>
      </c>
    </row>
    <row r="172" spans="1:19" ht="16.5" x14ac:dyDescent="0.3">
      <c r="A172" s="177" t="s">
        <v>223</v>
      </c>
      <c r="B172" s="178">
        <v>14810</v>
      </c>
      <c r="C172" s="179">
        <v>13642</v>
      </c>
      <c r="D172" s="180">
        <f t="shared" si="20"/>
        <v>0.92113436866981768</v>
      </c>
      <c r="E172" s="178">
        <v>14640</v>
      </c>
      <c r="F172" s="179">
        <v>12857</v>
      </c>
      <c r="G172" s="181">
        <f t="shared" si="21"/>
        <v>0.87821038251366124</v>
      </c>
      <c r="H172" s="180">
        <f t="shared" si="22"/>
        <v>1.1612021857923427E-2</v>
      </c>
      <c r="I172" s="180">
        <f t="shared" si="22"/>
        <v>6.1056233958155071E-2</v>
      </c>
      <c r="J172" s="268">
        <f t="shared" si="23"/>
        <v>4.2923986156156446E-2</v>
      </c>
      <c r="K172" s="178">
        <v>180820</v>
      </c>
      <c r="L172" s="179">
        <v>166009</v>
      </c>
      <c r="M172" s="181">
        <f t="shared" si="24"/>
        <v>0.91808981307377502</v>
      </c>
      <c r="N172" s="178">
        <v>164033</v>
      </c>
      <c r="O172" s="179">
        <v>151692</v>
      </c>
      <c r="P172" s="181">
        <f t="shared" si="25"/>
        <v>0.92476513872208643</v>
      </c>
      <c r="Q172" s="180">
        <f t="shared" si="26"/>
        <v>0.10233916346101091</v>
      </c>
      <c r="R172" s="180">
        <f t="shared" si="26"/>
        <v>9.4382037286079745E-2</v>
      </c>
      <c r="S172" s="268">
        <f t="shared" si="27"/>
        <v>-6.6753256483114143E-3</v>
      </c>
    </row>
    <row r="173" spans="1:19" ht="16.5" x14ac:dyDescent="0.3">
      <c r="A173" s="177" t="s">
        <v>224</v>
      </c>
      <c r="B173" s="178">
        <v>13488</v>
      </c>
      <c r="C173" s="179">
        <v>11910</v>
      </c>
      <c r="D173" s="180">
        <f t="shared" si="20"/>
        <v>0.88300711743772242</v>
      </c>
      <c r="E173" s="178">
        <v>14612</v>
      </c>
      <c r="F173" s="179">
        <v>12375</v>
      </c>
      <c r="G173" s="181">
        <f t="shared" si="21"/>
        <v>0.84690665206679439</v>
      </c>
      <c r="H173" s="180">
        <f t="shared" si="22"/>
        <v>-7.6923076923076872E-2</v>
      </c>
      <c r="I173" s="180">
        <f t="shared" si="22"/>
        <v>-3.7575757575757596E-2</v>
      </c>
      <c r="J173" s="268">
        <f t="shared" si="23"/>
        <v>3.6100465370928037E-2</v>
      </c>
      <c r="K173" s="178">
        <v>176749</v>
      </c>
      <c r="L173" s="179">
        <v>157578</v>
      </c>
      <c r="M173" s="181">
        <f t="shared" si="24"/>
        <v>0.8915354542317071</v>
      </c>
      <c r="N173" s="178">
        <v>154781</v>
      </c>
      <c r="O173" s="179">
        <v>135609</v>
      </c>
      <c r="P173" s="181">
        <f t="shared" si="25"/>
        <v>0.87613466769177095</v>
      </c>
      <c r="Q173" s="180">
        <f t="shared" si="26"/>
        <v>0.1419295649982879</v>
      </c>
      <c r="R173" s="180">
        <f t="shared" si="26"/>
        <v>0.16200252195650733</v>
      </c>
      <c r="S173" s="268">
        <f t="shared" si="27"/>
        <v>1.5400786539936151E-2</v>
      </c>
    </row>
    <row r="174" spans="1:19" ht="16.5" x14ac:dyDescent="0.3">
      <c r="A174" s="177" t="s">
        <v>227</v>
      </c>
      <c r="B174" s="178">
        <v>10646</v>
      </c>
      <c r="C174" s="179">
        <v>9193</v>
      </c>
      <c r="D174" s="180">
        <f t="shared" si="20"/>
        <v>0.86351681382678935</v>
      </c>
      <c r="E174" s="178">
        <v>13410</v>
      </c>
      <c r="F174" s="179">
        <v>11600</v>
      </c>
      <c r="G174" s="181">
        <f t="shared" si="21"/>
        <v>0.86502609992542878</v>
      </c>
      <c r="H174" s="180">
        <f t="shared" si="22"/>
        <v>-0.20611483967188671</v>
      </c>
      <c r="I174" s="180">
        <f t="shared" si="22"/>
        <v>-0.20750000000000002</v>
      </c>
      <c r="J174" s="268">
        <f t="shared" si="23"/>
        <v>-1.5092860986394285E-3</v>
      </c>
      <c r="K174" s="178">
        <v>139969</v>
      </c>
      <c r="L174" s="179">
        <v>121967</v>
      </c>
      <c r="M174" s="181">
        <f t="shared" si="24"/>
        <v>0.87138580685723266</v>
      </c>
      <c r="N174" s="178">
        <v>196800</v>
      </c>
      <c r="O174" s="179">
        <v>160690</v>
      </c>
      <c r="P174" s="181">
        <f t="shared" si="25"/>
        <v>0.81651422764227644</v>
      </c>
      <c r="Q174" s="180">
        <f t="shared" si="26"/>
        <v>-0.28877540650406508</v>
      </c>
      <c r="R174" s="180">
        <f t="shared" si="26"/>
        <v>-0.24097952579500903</v>
      </c>
      <c r="S174" s="268">
        <f t="shared" si="27"/>
        <v>5.4871579214956223E-2</v>
      </c>
    </row>
    <row r="175" spans="1:19" ht="16.5" x14ac:dyDescent="0.3">
      <c r="A175" s="177" t="s">
        <v>228</v>
      </c>
      <c r="B175" s="178">
        <v>8399</v>
      </c>
      <c r="C175" s="179">
        <v>7228</v>
      </c>
      <c r="D175" s="180">
        <f t="shared" si="20"/>
        <v>0.86057864031432318</v>
      </c>
      <c r="E175" s="178">
        <v>4876</v>
      </c>
      <c r="F175" s="179">
        <v>3998</v>
      </c>
      <c r="G175" s="181">
        <f t="shared" si="21"/>
        <v>0.81993437243642331</v>
      </c>
      <c r="H175" s="180">
        <f t="shared" si="22"/>
        <v>0.72251845775225587</v>
      </c>
      <c r="I175" s="180">
        <f t="shared" si="22"/>
        <v>0.80790395197598808</v>
      </c>
      <c r="J175" s="268">
        <f t="shared" si="23"/>
        <v>4.0644267877899876E-2</v>
      </c>
      <c r="K175" s="178">
        <v>111371</v>
      </c>
      <c r="L175" s="179">
        <v>95592</v>
      </c>
      <c r="M175" s="181">
        <f t="shared" si="24"/>
        <v>0.85832038861103876</v>
      </c>
      <c r="N175" s="178">
        <v>4876</v>
      </c>
      <c r="O175" s="179">
        <v>3998</v>
      </c>
      <c r="P175" s="181">
        <f t="shared" si="25"/>
        <v>0.81993437243642331</v>
      </c>
      <c r="Q175" s="180">
        <f t="shared" si="26"/>
        <v>21.840648072190319</v>
      </c>
      <c r="R175" s="180">
        <f t="shared" si="26"/>
        <v>22.909954977488745</v>
      </c>
      <c r="S175" s="268">
        <f t="shared" si="27"/>
        <v>3.8386016174615456E-2</v>
      </c>
    </row>
    <row r="176" spans="1:19" ht="16.5" x14ac:dyDescent="0.3">
      <c r="A176" s="177" t="s">
        <v>229</v>
      </c>
      <c r="B176" s="178">
        <v>7644</v>
      </c>
      <c r="C176" s="179">
        <v>7031</v>
      </c>
      <c r="D176" s="180">
        <f t="shared" si="20"/>
        <v>0.91980638409209836</v>
      </c>
      <c r="E176" s="178">
        <v>4998</v>
      </c>
      <c r="F176" s="179">
        <v>4547</v>
      </c>
      <c r="G176" s="181">
        <f t="shared" si="21"/>
        <v>0.90976390556222486</v>
      </c>
      <c r="H176" s="180">
        <f t="shared" si="22"/>
        <v>0.52941176470588225</v>
      </c>
      <c r="I176" s="180">
        <f t="shared" si="22"/>
        <v>0.54629425995161651</v>
      </c>
      <c r="J176" s="268">
        <f t="shared" si="23"/>
        <v>1.00424785298735E-2</v>
      </c>
      <c r="K176" s="178">
        <v>67068</v>
      </c>
      <c r="L176" s="179">
        <v>63731</v>
      </c>
      <c r="M176" s="181">
        <f t="shared" si="24"/>
        <v>0.95024452794179037</v>
      </c>
      <c r="N176" s="178">
        <v>52332</v>
      </c>
      <c r="O176" s="179">
        <v>49556</v>
      </c>
      <c r="P176" s="181">
        <f t="shared" si="25"/>
        <v>0.94695406252388592</v>
      </c>
      <c r="Q176" s="180">
        <f t="shared" si="26"/>
        <v>0.28158679202017889</v>
      </c>
      <c r="R176" s="180">
        <f t="shared" si="26"/>
        <v>0.28604003551537649</v>
      </c>
      <c r="S176" s="268">
        <f t="shared" si="27"/>
        <v>3.2904654179044535E-3</v>
      </c>
    </row>
    <row r="177" spans="1:19" ht="16.5" x14ac:dyDescent="0.3">
      <c r="A177" s="177" t="s">
        <v>230</v>
      </c>
      <c r="B177" s="178">
        <v>7644</v>
      </c>
      <c r="C177" s="179">
        <v>5697</v>
      </c>
      <c r="D177" s="180">
        <f t="shared" si="20"/>
        <v>0.7452904238618524</v>
      </c>
      <c r="E177" s="178">
        <v>4998</v>
      </c>
      <c r="F177" s="179">
        <v>3687</v>
      </c>
      <c r="G177" s="181">
        <f t="shared" si="21"/>
        <v>0.73769507803121248</v>
      </c>
      <c r="H177" s="180">
        <f t="shared" si="22"/>
        <v>0.52941176470588225</v>
      </c>
      <c r="I177" s="180">
        <f t="shared" si="22"/>
        <v>0.54515866558177373</v>
      </c>
      <c r="J177" s="268">
        <f t="shared" si="23"/>
        <v>7.5953458306399213E-3</v>
      </c>
      <c r="K177" s="178">
        <v>67032</v>
      </c>
      <c r="L177" s="179">
        <v>48380</v>
      </c>
      <c r="M177" s="181">
        <f t="shared" si="24"/>
        <v>0.72174483828619163</v>
      </c>
      <c r="N177" s="178">
        <v>53508</v>
      </c>
      <c r="O177" s="179">
        <v>37437</v>
      </c>
      <c r="P177" s="181">
        <f t="shared" si="25"/>
        <v>0.69965238842789867</v>
      </c>
      <c r="Q177" s="180">
        <f t="shared" si="26"/>
        <v>0.25274725274725274</v>
      </c>
      <c r="R177" s="180">
        <f t="shared" si="26"/>
        <v>0.29230440473328523</v>
      </c>
      <c r="S177" s="268">
        <f t="shared" si="27"/>
        <v>2.2092449858292951E-2</v>
      </c>
    </row>
    <row r="178" spans="1:19" ht="16.5" x14ac:dyDescent="0.3">
      <c r="A178" s="177" t="s">
        <v>592</v>
      </c>
      <c r="B178" s="178">
        <v>0</v>
      </c>
      <c r="C178" s="179">
        <v>0</v>
      </c>
      <c r="D178" s="180" t="str">
        <f t="shared" si="20"/>
        <v/>
      </c>
      <c r="E178" s="178">
        <v>0</v>
      </c>
      <c r="F178" s="179">
        <v>0</v>
      </c>
      <c r="G178" s="181" t="str">
        <f t="shared" si="21"/>
        <v/>
      </c>
      <c r="H178" s="180" t="str">
        <f t="shared" si="22"/>
        <v/>
      </c>
      <c r="I178" s="180" t="str">
        <f t="shared" si="22"/>
        <v/>
      </c>
      <c r="J178" s="268" t="str">
        <f t="shared" si="23"/>
        <v/>
      </c>
      <c r="K178" s="178">
        <v>0</v>
      </c>
      <c r="L178" s="179">
        <v>0</v>
      </c>
      <c r="M178" s="181" t="str">
        <f t="shared" si="24"/>
        <v/>
      </c>
      <c r="N178" s="178">
        <v>250</v>
      </c>
      <c r="O178" s="179">
        <v>43</v>
      </c>
      <c r="P178" s="181">
        <f t="shared" si="25"/>
        <v>0.17199999999999999</v>
      </c>
      <c r="Q178" s="180">
        <f t="shared" si="26"/>
        <v>-1</v>
      </c>
      <c r="R178" s="180">
        <f t="shared" si="26"/>
        <v>-1</v>
      </c>
      <c r="S178" s="268" t="str">
        <f t="shared" si="27"/>
        <v/>
      </c>
    </row>
    <row r="179" spans="1:19" ht="16.5" x14ac:dyDescent="0.3">
      <c r="A179" s="177" t="s">
        <v>432</v>
      </c>
      <c r="B179" s="178">
        <v>0</v>
      </c>
      <c r="C179" s="179">
        <v>0</v>
      </c>
      <c r="D179" s="180" t="str">
        <f t="shared" si="20"/>
        <v/>
      </c>
      <c r="E179" s="178">
        <v>3250</v>
      </c>
      <c r="F179" s="179">
        <v>2211</v>
      </c>
      <c r="G179" s="181">
        <f t="shared" si="21"/>
        <v>0.68030769230769228</v>
      </c>
      <c r="H179" s="180">
        <f t="shared" si="22"/>
        <v>-1</v>
      </c>
      <c r="I179" s="180">
        <f t="shared" si="22"/>
        <v>-1</v>
      </c>
      <c r="J179" s="268" t="str">
        <f t="shared" si="23"/>
        <v/>
      </c>
      <c r="K179" s="178">
        <v>9750</v>
      </c>
      <c r="L179" s="179">
        <v>6203</v>
      </c>
      <c r="M179" s="181">
        <f t="shared" si="24"/>
        <v>0.6362051282051282</v>
      </c>
      <c r="N179" s="178">
        <v>35750</v>
      </c>
      <c r="O179" s="179">
        <v>25218</v>
      </c>
      <c r="P179" s="181">
        <f t="shared" si="25"/>
        <v>0.70539860139860144</v>
      </c>
      <c r="Q179" s="180">
        <f t="shared" si="26"/>
        <v>-0.72727272727272729</v>
      </c>
      <c r="R179" s="180">
        <f t="shared" si="26"/>
        <v>-0.75402490284717261</v>
      </c>
      <c r="S179" s="268">
        <f t="shared" si="27"/>
        <v>-6.9193473193473243E-2</v>
      </c>
    </row>
    <row r="180" spans="1:19" ht="16.5" x14ac:dyDescent="0.3">
      <c r="A180" s="177" t="s">
        <v>591</v>
      </c>
      <c r="B180" s="178">
        <v>0</v>
      </c>
      <c r="C180" s="179">
        <v>0</v>
      </c>
      <c r="D180" s="180" t="str">
        <f t="shared" si="20"/>
        <v/>
      </c>
      <c r="E180" s="178">
        <v>0</v>
      </c>
      <c r="F180" s="179">
        <v>0</v>
      </c>
      <c r="G180" s="181" t="str">
        <f t="shared" si="21"/>
        <v/>
      </c>
      <c r="H180" s="180" t="str">
        <f t="shared" si="22"/>
        <v/>
      </c>
      <c r="I180" s="180" t="str">
        <f t="shared" si="22"/>
        <v/>
      </c>
      <c r="J180" s="268" t="str">
        <f t="shared" si="23"/>
        <v/>
      </c>
      <c r="K180" s="178">
        <v>120</v>
      </c>
      <c r="L180" s="179">
        <v>100</v>
      </c>
      <c r="M180" s="181">
        <f t="shared" si="24"/>
        <v>0.83333333333333337</v>
      </c>
      <c r="N180" s="178">
        <v>0</v>
      </c>
      <c r="O180" s="179">
        <v>0</v>
      </c>
      <c r="P180" s="181" t="str">
        <f t="shared" si="25"/>
        <v/>
      </c>
      <c r="Q180" s="180" t="str">
        <f t="shared" si="26"/>
        <v/>
      </c>
      <c r="R180" s="180" t="str">
        <f t="shared" si="26"/>
        <v/>
      </c>
      <c r="S180" s="268" t="str">
        <f t="shared" si="27"/>
        <v/>
      </c>
    </row>
    <row r="181" spans="1:19" ht="16.5" x14ac:dyDescent="0.3">
      <c r="A181" s="177" t="s">
        <v>231</v>
      </c>
      <c r="B181" s="178">
        <v>0</v>
      </c>
      <c r="C181" s="179">
        <v>0</v>
      </c>
      <c r="D181" s="180" t="str">
        <f t="shared" si="20"/>
        <v/>
      </c>
      <c r="E181" s="178">
        <v>0</v>
      </c>
      <c r="F181" s="179">
        <v>0</v>
      </c>
      <c r="G181" s="181" t="str">
        <f t="shared" si="21"/>
        <v/>
      </c>
      <c r="H181" s="180" t="str">
        <f t="shared" si="22"/>
        <v/>
      </c>
      <c r="I181" s="180" t="str">
        <f t="shared" si="22"/>
        <v/>
      </c>
      <c r="J181" s="268" t="str">
        <f t="shared" si="23"/>
        <v/>
      </c>
      <c r="K181" s="178">
        <v>26050</v>
      </c>
      <c r="L181" s="179">
        <v>19925</v>
      </c>
      <c r="M181" s="181">
        <f t="shared" si="24"/>
        <v>0.76487523992322459</v>
      </c>
      <c r="N181" s="178">
        <v>0</v>
      </c>
      <c r="O181" s="179">
        <v>0</v>
      </c>
      <c r="P181" s="181" t="str">
        <f t="shared" si="25"/>
        <v/>
      </c>
      <c r="Q181" s="180" t="str">
        <f t="shared" si="26"/>
        <v/>
      </c>
      <c r="R181" s="180" t="str">
        <f t="shared" si="26"/>
        <v/>
      </c>
      <c r="S181" s="268" t="str">
        <f t="shared" si="27"/>
        <v/>
      </c>
    </row>
    <row r="182" spans="1:19" ht="16.5" x14ac:dyDescent="0.3">
      <c r="A182" s="177" t="s">
        <v>593</v>
      </c>
      <c r="B182" s="178">
        <v>0</v>
      </c>
      <c r="C182" s="179">
        <v>0</v>
      </c>
      <c r="D182" s="180" t="str">
        <f t="shared" si="20"/>
        <v/>
      </c>
      <c r="E182" s="178">
        <v>0</v>
      </c>
      <c r="F182" s="179">
        <v>0</v>
      </c>
      <c r="G182" s="181" t="str">
        <f t="shared" si="21"/>
        <v/>
      </c>
      <c r="H182" s="180" t="str">
        <f t="shared" si="22"/>
        <v/>
      </c>
      <c r="I182" s="180" t="str">
        <f t="shared" si="22"/>
        <v/>
      </c>
      <c r="J182" s="268" t="str">
        <f t="shared" si="23"/>
        <v/>
      </c>
      <c r="K182" s="178">
        <v>521</v>
      </c>
      <c r="L182" s="179">
        <v>172</v>
      </c>
      <c r="M182" s="181">
        <f t="shared" si="24"/>
        <v>0.33013435700575816</v>
      </c>
      <c r="N182" s="178">
        <v>0</v>
      </c>
      <c r="O182" s="179">
        <v>0</v>
      </c>
      <c r="P182" s="181" t="str">
        <f t="shared" si="25"/>
        <v/>
      </c>
      <c r="Q182" s="180" t="str">
        <f t="shared" si="26"/>
        <v/>
      </c>
      <c r="R182" s="180" t="str">
        <f t="shared" si="26"/>
        <v/>
      </c>
      <c r="S182" s="268" t="str">
        <f t="shared" si="27"/>
        <v/>
      </c>
    </row>
    <row r="183" spans="1:19" ht="16.5" x14ac:dyDescent="0.3">
      <c r="A183" s="177" t="s">
        <v>596</v>
      </c>
      <c r="B183" s="178">
        <v>0</v>
      </c>
      <c r="C183" s="179">
        <v>0</v>
      </c>
      <c r="D183" s="180" t="str">
        <f t="shared" si="20"/>
        <v/>
      </c>
      <c r="E183" s="178">
        <v>0</v>
      </c>
      <c r="F183" s="179">
        <v>0</v>
      </c>
      <c r="G183" s="181" t="str">
        <f t="shared" si="21"/>
        <v/>
      </c>
      <c r="H183" s="180" t="str">
        <f t="shared" si="22"/>
        <v/>
      </c>
      <c r="I183" s="180" t="str">
        <f t="shared" si="22"/>
        <v/>
      </c>
      <c r="J183" s="268" t="str">
        <f t="shared" si="23"/>
        <v/>
      </c>
      <c r="K183" s="178">
        <v>0</v>
      </c>
      <c r="L183" s="179">
        <v>0</v>
      </c>
      <c r="M183" s="181" t="str">
        <f t="shared" si="24"/>
        <v/>
      </c>
      <c r="N183" s="178">
        <v>88</v>
      </c>
      <c r="O183" s="179">
        <v>86</v>
      </c>
      <c r="P183" s="181">
        <f t="shared" si="25"/>
        <v>0.97727272727272729</v>
      </c>
      <c r="Q183" s="180">
        <f t="shared" si="26"/>
        <v>-1</v>
      </c>
      <c r="R183" s="180">
        <f t="shared" si="26"/>
        <v>-1</v>
      </c>
      <c r="S183" s="268" t="str">
        <f t="shared" si="27"/>
        <v/>
      </c>
    </row>
    <row r="184" spans="1:19" ht="16.5" x14ac:dyDescent="0.3">
      <c r="A184" s="177" t="s">
        <v>598</v>
      </c>
      <c r="B184" s="178">
        <v>0</v>
      </c>
      <c r="C184" s="179">
        <v>0</v>
      </c>
      <c r="D184" s="180" t="str">
        <f t="shared" si="20"/>
        <v/>
      </c>
      <c r="E184" s="178">
        <v>0</v>
      </c>
      <c r="F184" s="179">
        <v>0</v>
      </c>
      <c r="G184" s="181" t="str">
        <f t="shared" si="21"/>
        <v/>
      </c>
      <c r="H184" s="180" t="str">
        <f t="shared" si="22"/>
        <v/>
      </c>
      <c r="I184" s="180" t="str">
        <f t="shared" si="22"/>
        <v/>
      </c>
      <c r="J184" s="268" t="str">
        <f t="shared" si="23"/>
        <v/>
      </c>
      <c r="K184" s="178">
        <v>641</v>
      </c>
      <c r="L184" s="179">
        <v>266</v>
      </c>
      <c r="M184" s="181">
        <f t="shared" si="24"/>
        <v>0.41497659906396256</v>
      </c>
      <c r="N184" s="178">
        <v>0</v>
      </c>
      <c r="O184" s="179">
        <v>0</v>
      </c>
      <c r="P184" s="181" t="str">
        <f t="shared" si="25"/>
        <v/>
      </c>
      <c r="Q184" s="180" t="str">
        <f t="shared" si="26"/>
        <v/>
      </c>
      <c r="R184" s="180" t="str">
        <f t="shared" si="26"/>
        <v/>
      </c>
      <c r="S184" s="268" t="str">
        <f t="shared" si="27"/>
        <v/>
      </c>
    </row>
    <row r="185" spans="1:19" ht="16.5" x14ac:dyDescent="0.3">
      <c r="A185" s="177" t="s">
        <v>594</v>
      </c>
      <c r="B185" s="178">
        <v>0</v>
      </c>
      <c r="C185" s="179">
        <v>0</v>
      </c>
      <c r="D185" s="180" t="str">
        <f t="shared" si="20"/>
        <v/>
      </c>
      <c r="E185" s="178">
        <v>0</v>
      </c>
      <c r="F185" s="179">
        <v>0</v>
      </c>
      <c r="G185" s="181" t="str">
        <f t="shared" si="21"/>
        <v/>
      </c>
      <c r="H185" s="180" t="str">
        <f t="shared" si="22"/>
        <v/>
      </c>
      <c r="I185" s="180" t="str">
        <f t="shared" si="22"/>
        <v/>
      </c>
      <c r="J185" s="268" t="str">
        <f t="shared" si="23"/>
        <v/>
      </c>
      <c r="K185" s="178">
        <v>0</v>
      </c>
      <c r="L185" s="179">
        <v>0</v>
      </c>
      <c r="M185" s="181" t="str">
        <f t="shared" si="24"/>
        <v/>
      </c>
      <c r="N185" s="178">
        <v>80</v>
      </c>
      <c r="O185" s="179">
        <v>68</v>
      </c>
      <c r="P185" s="181">
        <f t="shared" si="25"/>
        <v>0.85</v>
      </c>
      <c r="Q185" s="180">
        <f t="shared" si="26"/>
        <v>-1</v>
      </c>
      <c r="R185" s="180">
        <f t="shared" si="26"/>
        <v>-1</v>
      </c>
      <c r="S185" s="268" t="str">
        <f t="shared" si="27"/>
        <v/>
      </c>
    </row>
    <row r="186" spans="1:19" ht="16.5" x14ac:dyDescent="0.3">
      <c r="A186" s="177" t="s">
        <v>599</v>
      </c>
      <c r="B186" s="178">
        <v>0</v>
      </c>
      <c r="C186" s="179">
        <v>0</v>
      </c>
      <c r="D186" s="180" t="str">
        <f t="shared" si="20"/>
        <v/>
      </c>
      <c r="E186" s="178">
        <v>0</v>
      </c>
      <c r="F186" s="179">
        <v>0</v>
      </c>
      <c r="G186" s="181" t="str">
        <f t="shared" si="21"/>
        <v/>
      </c>
      <c r="H186" s="180" t="str">
        <f t="shared" si="22"/>
        <v/>
      </c>
      <c r="I186" s="180" t="str">
        <f t="shared" si="22"/>
        <v/>
      </c>
      <c r="J186" s="268" t="str">
        <f t="shared" si="23"/>
        <v/>
      </c>
      <c r="K186" s="178">
        <v>0</v>
      </c>
      <c r="L186" s="179">
        <v>0</v>
      </c>
      <c r="M186" s="181" t="str">
        <f t="shared" si="24"/>
        <v/>
      </c>
      <c r="N186" s="178">
        <v>144</v>
      </c>
      <c r="O186" s="179">
        <v>7</v>
      </c>
      <c r="P186" s="181">
        <f t="shared" si="25"/>
        <v>4.8611111111111112E-2</v>
      </c>
      <c r="Q186" s="180">
        <f t="shared" si="26"/>
        <v>-1</v>
      </c>
      <c r="R186" s="180">
        <f t="shared" si="26"/>
        <v>-1</v>
      </c>
      <c r="S186" s="268" t="str">
        <f t="shared" si="27"/>
        <v/>
      </c>
    </row>
    <row r="187" spans="1:19" ht="16.5" x14ac:dyDescent="0.3">
      <c r="A187" s="177" t="s">
        <v>597</v>
      </c>
      <c r="B187" s="178">
        <v>0</v>
      </c>
      <c r="C187" s="179">
        <v>0</v>
      </c>
      <c r="D187" s="180" t="str">
        <f t="shared" si="20"/>
        <v/>
      </c>
      <c r="E187" s="178">
        <v>0</v>
      </c>
      <c r="F187" s="179">
        <v>0</v>
      </c>
      <c r="G187" s="181" t="str">
        <f t="shared" si="21"/>
        <v/>
      </c>
      <c r="H187" s="180" t="str">
        <f t="shared" si="22"/>
        <v/>
      </c>
      <c r="I187" s="180" t="str">
        <f t="shared" si="22"/>
        <v/>
      </c>
      <c r="J187" s="268" t="str">
        <f t="shared" si="23"/>
        <v/>
      </c>
      <c r="K187" s="178">
        <v>0</v>
      </c>
      <c r="L187" s="179">
        <v>0</v>
      </c>
      <c r="M187" s="181" t="str">
        <f t="shared" si="24"/>
        <v/>
      </c>
      <c r="N187" s="178">
        <v>120</v>
      </c>
      <c r="O187" s="179">
        <v>0</v>
      </c>
      <c r="P187" s="181">
        <f t="shared" si="25"/>
        <v>0</v>
      </c>
      <c r="Q187" s="180">
        <f t="shared" si="26"/>
        <v>-1</v>
      </c>
      <c r="R187" s="180" t="str">
        <f t="shared" si="26"/>
        <v/>
      </c>
      <c r="S187" s="268" t="str">
        <f t="shared" si="27"/>
        <v/>
      </c>
    </row>
    <row r="188" spans="1:19" ht="17.25" thickBot="1" x14ac:dyDescent="0.35">
      <c r="A188" s="177" t="s">
        <v>595</v>
      </c>
      <c r="B188" s="178">
        <v>0</v>
      </c>
      <c r="C188" s="179">
        <v>0</v>
      </c>
      <c r="D188" s="180" t="str">
        <f t="shared" si="20"/>
        <v/>
      </c>
      <c r="E188" s="178">
        <v>0</v>
      </c>
      <c r="F188" s="179">
        <v>0</v>
      </c>
      <c r="G188" s="181" t="str">
        <f t="shared" si="21"/>
        <v/>
      </c>
      <c r="H188" s="180" t="str">
        <f t="shared" si="22"/>
        <v/>
      </c>
      <c r="I188" s="180" t="str">
        <f t="shared" si="22"/>
        <v/>
      </c>
      <c r="J188" s="268" t="str">
        <f t="shared" si="23"/>
        <v/>
      </c>
      <c r="K188" s="178">
        <v>0</v>
      </c>
      <c r="L188" s="179">
        <v>0</v>
      </c>
      <c r="M188" s="181" t="str">
        <f t="shared" si="24"/>
        <v/>
      </c>
      <c r="N188" s="178">
        <v>120</v>
      </c>
      <c r="O188" s="179">
        <v>0</v>
      </c>
      <c r="P188" s="181">
        <f t="shared" si="25"/>
        <v>0</v>
      </c>
      <c r="Q188" s="180">
        <f t="shared" si="26"/>
        <v>-1</v>
      </c>
      <c r="R188" s="180" t="str">
        <f t="shared" si="26"/>
        <v/>
      </c>
      <c r="S188" s="268" t="str">
        <f t="shared" si="27"/>
        <v/>
      </c>
    </row>
    <row r="189" spans="1:19" ht="16.5" thickTop="1" x14ac:dyDescent="0.25">
      <c r="A189" s="211" t="s">
        <v>246</v>
      </c>
      <c r="B189" s="212">
        <v>47672</v>
      </c>
      <c r="C189" s="213">
        <v>37517</v>
      </c>
      <c r="D189" s="214">
        <f t="shared" si="20"/>
        <v>0.78698187615371706</v>
      </c>
      <c r="E189" s="212">
        <v>51646</v>
      </c>
      <c r="F189" s="213">
        <v>38779</v>
      </c>
      <c r="G189" s="215">
        <f t="shared" si="21"/>
        <v>0.75086163497657132</v>
      </c>
      <c r="H189" s="214">
        <f t="shared" si="22"/>
        <v>-7.6946907795376163E-2</v>
      </c>
      <c r="I189" s="214">
        <f t="shared" si="22"/>
        <v>-3.254338688465408E-2</v>
      </c>
      <c r="J189" s="267">
        <f t="shared" si="23"/>
        <v>3.612024117714574E-2</v>
      </c>
      <c r="K189" s="216">
        <v>548661</v>
      </c>
      <c r="L189" s="212">
        <v>438553</v>
      </c>
      <c r="M189" s="215">
        <f t="shared" si="24"/>
        <v>0.79931505975456607</v>
      </c>
      <c r="N189" s="212">
        <v>520053</v>
      </c>
      <c r="O189" s="213">
        <v>419307</v>
      </c>
      <c r="P189" s="215">
        <f t="shared" si="25"/>
        <v>0.80627743710737176</v>
      </c>
      <c r="Q189" s="214">
        <f t="shared" si="26"/>
        <v>5.5009777849565289E-2</v>
      </c>
      <c r="R189" s="214">
        <f t="shared" si="26"/>
        <v>4.589954377103167E-2</v>
      </c>
      <c r="S189" s="267">
        <f t="shared" si="27"/>
        <v>-6.9623773528056931E-3</v>
      </c>
    </row>
    <row r="190" spans="1:19" ht="16.5" x14ac:dyDescent="0.3">
      <c r="A190" s="177" t="s">
        <v>373</v>
      </c>
      <c r="B190" s="178">
        <v>15572</v>
      </c>
      <c r="C190" s="179">
        <v>12024</v>
      </c>
      <c r="D190" s="180">
        <f t="shared" si="20"/>
        <v>0.77215515026971482</v>
      </c>
      <c r="E190" s="178">
        <v>20062</v>
      </c>
      <c r="F190" s="179">
        <v>14621</v>
      </c>
      <c r="G190" s="181">
        <f t="shared" si="21"/>
        <v>0.72879074867909477</v>
      </c>
      <c r="H190" s="180">
        <f t="shared" ref="H190:I203" si="28">IFERROR(B190/E190-1,"")</f>
        <v>-0.2238062007775895</v>
      </c>
      <c r="I190" s="180">
        <f t="shared" si="28"/>
        <v>-0.17762122973804806</v>
      </c>
      <c r="J190" s="268">
        <f t="shared" si="23"/>
        <v>4.336440159062005E-2</v>
      </c>
      <c r="K190" s="178">
        <v>200765</v>
      </c>
      <c r="L190" s="179">
        <v>158960</v>
      </c>
      <c r="M190" s="181">
        <f t="shared" si="24"/>
        <v>0.79177147411152338</v>
      </c>
      <c r="N190" s="178">
        <v>215829</v>
      </c>
      <c r="O190" s="179">
        <v>172121</v>
      </c>
      <c r="P190" s="181">
        <f t="shared" si="25"/>
        <v>0.79748782601040635</v>
      </c>
      <c r="Q190" s="180">
        <f t="shared" ref="Q190:R203" si="29">IFERROR(K190/N190-1,"")</f>
        <v>-6.9795995904164854E-2</v>
      </c>
      <c r="R190" s="180">
        <f t="shared" si="29"/>
        <v>-7.6463650571400366E-2</v>
      </c>
      <c r="S190" s="268">
        <f t="shared" si="27"/>
        <v>-5.7163518988829765E-3</v>
      </c>
    </row>
    <row r="191" spans="1:19" ht="16.5" x14ac:dyDescent="0.3">
      <c r="A191" s="177" t="s">
        <v>247</v>
      </c>
      <c r="B191" s="178">
        <v>13091</v>
      </c>
      <c r="C191" s="179">
        <v>10638</v>
      </c>
      <c r="D191" s="180">
        <f t="shared" si="20"/>
        <v>0.81261935681002218</v>
      </c>
      <c r="E191" s="178">
        <v>12774</v>
      </c>
      <c r="F191" s="179">
        <v>8752</v>
      </c>
      <c r="G191" s="181">
        <f t="shared" si="21"/>
        <v>0.68514169406607173</v>
      </c>
      <c r="H191" s="180">
        <f t="shared" si="28"/>
        <v>2.4816032566149948E-2</v>
      </c>
      <c r="I191" s="180">
        <f t="shared" si="28"/>
        <v>0.21549360146252283</v>
      </c>
      <c r="J191" s="268">
        <f t="shared" si="23"/>
        <v>0.12747766274395045</v>
      </c>
      <c r="K191" s="178">
        <v>147847</v>
      </c>
      <c r="L191" s="179">
        <v>115626</v>
      </c>
      <c r="M191" s="181">
        <f t="shared" si="24"/>
        <v>0.78206524312295822</v>
      </c>
      <c r="N191" s="178">
        <v>105491</v>
      </c>
      <c r="O191" s="179">
        <v>86391</v>
      </c>
      <c r="P191" s="181">
        <f t="shared" si="25"/>
        <v>0.81894190025689395</v>
      </c>
      <c r="Q191" s="180">
        <f t="shared" si="29"/>
        <v>0.40151292527324611</v>
      </c>
      <c r="R191" s="180">
        <f t="shared" si="29"/>
        <v>0.33840330589992007</v>
      </c>
      <c r="S191" s="268">
        <f t="shared" si="27"/>
        <v>-3.6876657133935731E-2</v>
      </c>
    </row>
    <row r="192" spans="1:19" ht="16.5" x14ac:dyDescent="0.3">
      <c r="A192" s="177" t="s">
        <v>248</v>
      </c>
      <c r="B192" s="178">
        <v>10732</v>
      </c>
      <c r="C192" s="179">
        <v>8266</v>
      </c>
      <c r="D192" s="180">
        <f t="shared" si="20"/>
        <v>0.77021990309355204</v>
      </c>
      <c r="E192" s="178">
        <v>10906</v>
      </c>
      <c r="F192" s="179">
        <v>9294</v>
      </c>
      <c r="G192" s="181">
        <f t="shared" si="21"/>
        <v>0.85219145424536957</v>
      </c>
      <c r="H192" s="180">
        <f t="shared" si="28"/>
        <v>-1.5954520447460152E-2</v>
      </c>
      <c r="I192" s="180">
        <f t="shared" si="28"/>
        <v>-0.11060899505057031</v>
      </c>
      <c r="J192" s="268">
        <f t="shared" si="23"/>
        <v>-8.1971551151817534E-2</v>
      </c>
      <c r="K192" s="178">
        <v>118774</v>
      </c>
      <c r="L192" s="179">
        <v>99323</v>
      </c>
      <c r="M192" s="181">
        <f t="shared" si="24"/>
        <v>0.83623520299055354</v>
      </c>
      <c r="N192" s="178">
        <v>117315</v>
      </c>
      <c r="O192" s="179">
        <v>96732</v>
      </c>
      <c r="P192" s="181">
        <f t="shared" si="25"/>
        <v>0.82454929037207514</v>
      </c>
      <c r="Q192" s="180">
        <f t="shared" si="29"/>
        <v>1.2436602310019973E-2</v>
      </c>
      <c r="R192" s="180">
        <f t="shared" si="29"/>
        <v>2.6785345077120271E-2</v>
      </c>
      <c r="S192" s="268">
        <f t="shared" si="27"/>
        <v>1.16859126184784E-2</v>
      </c>
    </row>
    <row r="193" spans="1:19" ht="16.5" x14ac:dyDescent="0.3">
      <c r="A193" s="177" t="s">
        <v>376</v>
      </c>
      <c r="B193" s="178">
        <v>8277</v>
      </c>
      <c r="C193" s="179">
        <v>6589</v>
      </c>
      <c r="D193" s="180">
        <f t="shared" si="20"/>
        <v>0.79606137489428541</v>
      </c>
      <c r="E193" s="178">
        <v>7644</v>
      </c>
      <c r="F193" s="179">
        <v>5935</v>
      </c>
      <c r="G193" s="181">
        <f t="shared" si="21"/>
        <v>0.77642595499738354</v>
      </c>
      <c r="H193" s="180">
        <f t="shared" si="28"/>
        <v>8.2810047095761341E-2</v>
      </c>
      <c r="I193" s="180">
        <f t="shared" si="28"/>
        <v>0.11019376579612472</v>
      </c>
      <c r="J193" s="268">
        <f t="shared" si="23"/>
        <v>1.9635419896901873E-2</v>
      </c>
      <c r="K193" s="178">
        <v>80211</v>
      </c>
      <c r="L193" s="179">
        <v>64007</v>
      </c>
      <c r="M193" s="181">
        <f t="shared" si="24"/>
        <v>0.79798282031142864</v>
      </c>
      <c r="N193" s="178">
        <v>78596</v>
      </c>
      <c r="O193" s="179">
        <v>62306</v>
      </c>
      <c r="P193" s="181">
        <f t="shared" si="25"/>
        <v>0.79273754389536366</v>
      </c>
      <c r="Q193" s="180">
        <f t="shared" si="29"/>
        <v>2.0548119497175499E-2</v>
      </c>
      <c r="R193" s="180">
        <f t="shared" si="29"/>
        <v>2.7300741501621095E-2</v>
      </c>
      <c r="S193" s="268">
        <f t="shared" si="27"/>
        <v>5.2452764160649812E-3</v>
      </c>
    </row>
    <row r="194" spans="1:19" ht="16.5" x14ac:dyDescent="0.3">
      <c r="A194" s="177" t="s">
        <v>601</v>
      </c>
      <c r="B194" s="178">
        <v>0</v>
      </c>
      <c r="C194" s="179">
        <v>0</v>
      </c>
      <c r="D194" s="180" t="str">
        <f t="shared" si="20"/>
        <v/>
      </c>
      <c r="E194" s="178">
        <v>0</v>
      </c>
      <c r="F194" s="179">
        <v>0</v>
      </c>
      <c r="G194" s="181" t="str">
        <f t="shared" si="21"/>
        <v/>
      </c>
      <c r="H194" s="180" t="str">
        <f t="shared" si="28"/>
        <v/>
      </c>
      <c r="I194" s="180" t="str">
        <f t="shared" si="28"/>
        <v/>
      </c>
      <c r="J194" s="268" t="str">
        <f t="shared" si="23"/>
        <v/>
      </c>
      <c r="K194" s="178">
        <v>11</v>
      </c>
      <c r="L194" s="179">
        <v>0</v>
      </c>
      <c r="M194" s="181">
        <f t="shared" si="24"/>
        <v>0</v>
      </c>
      <c r="N194" s="178">
        <v>0</v>
      </c>
      <c r="O194" s="179">
        <v>0</v>
      </c>
      <c r="P194" s="181" t="str">
        <f t="shared" si="25"/>
        <v/>
      </c>
      <c r="Q194" s="180" t="str">
        <f t="shared" si="29"/>
        <v/>
      </c>
      <c r="R194" s="180" t="str">
        <f t="shared" si="29"/>
        <v/>
      </c>
      <c r="S194" s="268" t="str">
        <f t="shared" si="27"/>
        <v/>
      </c>
    </row>
    <row r="195" spans="1:19" ht="16.5" x14ac:dyDescent="0.3">
      <c r="A195" s="177" t="s">
        <v>433</v>
      </c>
      <c r="B195" s="178">
        <v>0</v>
      </c>
      <c r="C195" s="179">
        <v>0</v>
      </c>
      <c r="D195" s="180" t="str">
        <f t="shared" si="20"/>
        <v/>
      </c>
      <c r="E195" s="178">
        <v>0</v>
      </c>
      <c r="F195" s="179">
        <v>0</v>
      </c>
      <c r="G195" s="181" t="str">
        <f t="shared" si="21"/>
        <v/>
      </c>
      <c r="H195" s="180" t="str">
        <f t="shared" si="28"/>
        <v/>
      </c>
      <c r="I195" s="180" t="str">
        <f t="shared" si="28"/>
        <v/>
      </c>
      <c r="J195" s="268" t="str">
        <f t="shared" si="23"/>
        <v/>
      </c>
      <c r="K195" s="178">
        <v>0</v>
      </c>
      <c r="L195" s="179">
        <v>0</v>
      </c>
      <c r="M195" s="181" t="str">
        <f t="shared" si="24"/>
        <v/>
      </c>
      <c r="N195" s="178">
        <v>2160</v>
      </c>
      <c r="O195" s="179">
        <v>1580</v>
      </c>
      <c r="P195" s="181">
        <f t="shared" si="25"/>
        <v>0.73148148148148151</v>
      </c>
      <c r="Q195" s="180">
        <f t="shared" si="29"/>
        <v>-1</v>
      </c>
      <c r="R195" s="180">
        <f t="shared" si="29"/>
        <v>-1</v>
      </c>
      <c r="S195" s="268" t="str">
        <f t="shared" si="27"/>
        <v/>
      </c>
    </row>
    <row r="196" spans="1:19" ht="16.5" x14ac:dyDescent="0.3">
      <c r="A196" s="177" t="s">
        <v>374</v>
      </c>
      <c r="B196" s="178">
        <v>0</v>
      </c>
      <c r="C196" s="179">
        <v>0</v>
      </c>
      <c r="D196" s="180" t="str">
        <f t="shared" si="20"/>
        <v/>
      </c>
      <c r="E196" s="178">
        <v>0</v>
      </c>
      <c r="F196" s="179">
        <v>0</v>
      </c>
      <c r="G196" s="181" t="str">
        <f t="shared" si="21"/>
        <v/>
      </c>
      <c r="H196" s="180" t="str">
        <f t="shared" si="28"/>
        <v/>
      </c>
      <c r="I196" s="180" t="str">
        <f t="shared" si="28"/>
        <v/>
      </c>
      <c r="J196" s="268" t="str">
        <f t="shared" si="23"/>
        <v/>
      </c>
      <c r="K196" s="178">
        <v>99</v>
      </c>
      <c r="L196" s="179">
        <v>96</v>
      </c>
      <c r="M196" s="181">
        <f t="shared" si="24"/>
        <v>0.96969696969696972</v>
      </c>
      <c r="N196" s="178">
        <v>0</v>
      </c>
      <c r="O196" s="179">
        <v>0</v>
      </c>
      <c r="P196" s="181" t="str">
        <f t="shared" si="25"/>
        <v/>
      </c>
      <c r="Q196" s="180" t="str">
        <f t="shared" si="29"/>
        <v/>
      </c>
      <c r="R196" s="180" t="str">
        <f t="shared" si="29"/>
        <v/>
      </c>
      <c r="S196" s="268" t="str">
        <f t="shared" si="27"/>
        <v/>
      </c>
    </row>
    <row r="197" spans="1:19" ht="16.5" x14ac:dyDescent="0.3">
      <c r="A197" s="177" t="s">
        <v>377</v>
      </c>
      <c r="B197" s="178">
        <v>0</v>
      </c>
      <c r="C197" s="179">
        <v>0</v>
      </c>
      <c r="D197" s="180" t="str">
        <f t="shared" si="20"/>
        <v/>
      </c>
      <c r="E197" s="178">
        <v>0</v>
      </c>
      <c r="F197" s="179">
        <v>0</v>
      </c>
      <c r="G197" s="181" t="str">
        <f t="shared" si="21"/>
        <v/>
      </c>
      <c r="H197" s="180" t="str">
        <f t="shared" si="28"/>
        <v/>
      </c>
      <c r="I197" s="180" t="str">
        <f t="shared" si="28"/>
        <v/>
      </c>
      <c r="J197" s="268" t="str">
        <f t="shared" si="23"/>
        <v/>
      </c>
      <c r="K197" s="178">
        <v>116</v>
      </c>
      <c r="L197" s="179">
        <v>108</v>
      </c>
      <c r="M197" s="181">
        <f t="shared" si="24"/>
        <v>0.93103448275862066</v>
      </c>
      <c r="N197" s="178">
        <v>144</v>
      </c>
      <c r="O197" s="179">
        <v>0</v>
      </c>
      <c r="P197" s="181">
        <f t="shared" si="25"/>
        <v>0</v>
      </c>
      <c r="Q197" s="180">
        <f t="shared" si="29"/>
        <v>-0.19444444444444442</v>
      </c>
      <c r="R197" s="180" t="str">
        <f t="shared" si="29"/>
        <v/>
      </c>
      <c r="S197" s="268">
        <f t="shared" si="27"/>
        <v>0.93103448275862066</v>
      </c>
    </row>
    <row r="198" spans="1:19" ht="16.5" x14ac:dyDescent="0.3">
      <c r="A198" s="177" t="s">
        <v>375</v>
      </c>
      <c r="B198" s="178">
        <v>0</v>
      </c>
      <c r="C198" s="179">
        <v>0</v>
      </c>
      <c r="D198" s="180" t="str">
        <f t="shared" si="20"/>
        <v/>
      </c>
      <c r="E198" s="178">
        <v>0</v>
      </c>
      <c r="F198" s="179">
        <v>0</v>
      </c>
      <c r="G198" s="181" t="str">
        <f t="shared" si="21"/>
        <v/>
      </c>
      <c r="H198" s="180" t="str">
        <f t="shared" si="28"/>
        <v/>
      </c>
      <c r="I198" s="180" t="str">
        <f t="shared" si="28"/>
        <v/>
      </c>
      <c r="J198" s="268" t="str">
        <f t="shared" si="23"/>
        <v/>
      </c>
      <c r="K198" s="178">
        <v>738</v>
      </c>
      <c r="L198" s="179">
        <v>339</v>
      </c>
      <c r="M198" s="181">
        <f t="shared" si="24"/>
        <v>0.45934959349593496</v>
      </c>
      <c r="N198" s="178">
        <v>0</v>
      </c>
      <c r="O198" s="179">
        <v>0</v>
      </c>
      <c r="P198" s="181" t="str">
        <f t="shared" si="25"/>
        <v/>
      </c>
      <c r="Q198" s="180" t="str">
        <f t="shared" si="29"/>
        <v/>
      </c>
      <c r="R198" s="180" t="str">
        <f t="shared" si="29"/>
        <v/>
      </c>
      <c r="S198" s="268" t="str">
        <f t="shared" si="27"/>
        <v/>
      </c>
    </row>
    <row r="199" spans="1:19" ht="16.5" x14ac:dyDescent="0.3">
      <c r="A199" s="177" t="s">
        <v>643</v>
      </c>
      <c r="B199" s="178">
        <v>0</v>
      </c>
      <c r="C199" s="179">
        <v>0</v>
      </c>
      <c r="D199" s="180" t="str">
        <f t="shared" si="20"/>
        <v/>
      </c>
      <c r="E199" s="178">
        <v>56</v>
      </c>
      <c r="F199" s="179">
        <v>56</v>
      </c>
      <c r="G199" s="181">
        <f t="shared" si="21"/>
        <v>1</v>
      </c>
      <c r="H199" s="180">
        <f t="shared" si="28"/>
        <v>-1</v>
      </c>
      <c r="I199" s="180">
        <f t="shared" si="28"/>
        <v>-1</v>
      </c>
      <c r="J199" s="268" t="str">
        <f t="shared" si="23"/>
        <v/>
      </c>
      <c r="K199" s="178">
        <v>0</v>
      </c>
      <c r="L199" s="179">
        <v>0</v>
      </c>
      <c r="M199" s="181" t="str">
        <f t="shared" si="24"/>
        <v/>
      </c>
      <c r="N199" s="178">
        <v>56</v>
      </c>
      <c r="O199" s="179">
        <v>56</v>
      </c>
      <c r="P199" s="181">
        <f t="shared" si="25"/>
        <v>1</v>
      </c>
      <c r="Q199" s="180">
        <f t="shared" si="29"/>
        <v>-1</v>
      </c>
      <c r="R199" s="180">
        <f t="shared" si="29"/>
        <v>-1</v>
      </c>
      <c r="S199" s="268" t="str">
        <f t="shared" si="27"/>
        <v/>
      </c>
    </row>
    <row r="200" spans="1:19" ht="16.5" x14ac:dyDescent="0.3">
      <c r="A200" s="177" t="s">
        <v>644</v>
      </c>
      <c r="B200" s="178">
        <v>0</v>
      </c>
      <c r="C200" s="179">
        <v>0</v>
      </c>
      <c r="D200" s="180" t="str">
        <f t="shared" si="20"/>
        <v/>
      </c>
      <c r="E200" s="178">
        <v>80</v>
      </c>
      <c r="F200" s="179">
        <v>52</v>
      </c>
      <c r="G200" s="181">
        <f t="shared" si="21"/>
        <v>0.65</v>
      </c>
      <c r="H200" s="180">
        <f t="shared" si="28"/>
        <v>-1</v>
      </c>
      <c r="I200" s="180">
        <f t="shared" si="28"/>
        <v>-1</v>
      </c>
      <c r="J200" s="268" t="str">
        <f t="shared" si="23"/>
        <v/>
      </c>
      <c r="K200" s="178">
        <v>0</v>
      </c>
      <c r="L200" s="179">
        <v>0</v>
      </c>
      <c r="M200" s="181" t="str">
        <f t="shared" si="24"/>
        <v/>
      </c>
      <c r="N200" s="178">
        <v>80</v>
      </c>
      <c r="O200" s="179">
        <v>52</v>
      </c>
      <c r="P200" s="181">
        <f t="shared" si="25"/>
        <v>0.65</v>
      </c>
      <c r="Q200" s="180">
        <f t="shared" si="29"/>
        <v>-1</v>
      </c>
      <c r="R200" s="180">
        <f t="shared" si="29"/>
        <v>-1</v>
      </c>
      <c r="S200" s="268" t="str">
        <f t="shared" si="27"/>
        <v/>
      </c>
    </row>
    <row r="201" spans="1:19" ht="16.5" x14ac:dyDescent="0.3">
      <c r="A201" s="177" t="s">
        <v>600</v>
      </c>
      <c r="B201" s="178">
        <v>0</v>
      </c>
      <c r="C201" s="179">
        <v>0</v>
      </c>
      <c r="D201" s="180" t="str">
        <f t="shared" si="20"/>
        <v/>
      </c>
      <c r="E201" s="178">
        <v>0</v>
      </c>
      <c r="F201" s="179">
        <v>0</v>
      </c>
      <c r="G201" s="181" t="str">
        <f t="shared" si="21"/>
        <v/>
      </c>
      <c r="H201" s="180" t="str">
        <f t="shared" si="28"/>
        <v/>
      </c>
      <c r="I201" s="180" t="str">
        <f t="shared" si="28"/>
        <v/>
      </c>
      <c r="J201" s="268" t="str">
        <f t="shared" si="23"/>
        <v/>
      </c>
      <c r="K201" s="178">
        <v>0</v>
      </c>
      <c r="L201" s="179">
        <v>0</v>
      </c>
      <c r="M201" s="181" t="str">
        <f t="shared" si="24"/>
        <v/>
      </c>
      <c r="N201" s="178">
        <v>258</v>
      </c>
      <c r="O201" s="179">
        <v>0</v>
      </c>
      <c r="P201" s="181">
        <f t="shared" si="25"/>
        <v>0</v>
      </c>
      <c r="Q201" s="180">
        <f t="shared" si="29"/>
        <v>-1</v>
      </c>
      <c r="R201" s="180" t="str">
        <f t="shared" si="29"/>
        <v/>
      </c>
      <c r="S201" s="268" t="str">
        <f t="shared" si="27"/>
        <v/>
      </c>
    </row>
    <row r="202" spans="1:19" ht="16.5" x14ac:dyDescent="0.3">
      <c r="A202" s="177" t="s">
        <v>378</v>
      </c>
      <c r="B202" s="178">
        <v>0</v>
      </c>
      <c r="C202" s="179">
        <v>0</v>
      </c>
      <c r="D202" s="180" t="str">
        <f t="shared" si="20"/>
        <v/>
      </c>
      <c r="E202" s="178">
        <v>0</v>
      </c>
      <c r="F202" s="179">
        <v>0</v>
      </c>
      <c r="G202" s="181" t="str">
        <f t="shared" si="21"/>
        <v/>
      </c>
      <c r="H202" s="180" t="str">
        <f t="shared" si="28"/>
        <v/>
      </c>
      <c r="I202" s="180" t="str">
        <f t="shared" si="28"/>
        <v/>
      </c>
      <c r="J202" s="268" t="str">
        <f t="shared" si="23"/>
        <v/>
      </c>
      <c r="K202" s="178">
        <v>100</v>
      </c>
      <c r="L202" s="179">
        <v>94</v>
      </c>
      <c r="M202" s="181">
        <f t="shared" si="24"/>
        <v>0.94</v>
      </c>
      <c r="N202" s="178">
        <v>0</v>
      </c>
      <c r="O202" s="179">
        <v>0</v>
      </c>
      <c r="P202" s="181" t="str">
        <f t="shared" si="25"/>
        <v/>
      </c>
      <c r="Q202" s="180" t="str">
        <f t="shared" si="29"/>
        <v/>
      </c>
      <c r="R202" s="180" t="str">
        <f t="shared" si="29"/>
        <v/>
      </c>
      <c r="S202" s="268" t="str">
        <f t="shared" si="27"/>
        <v/>
      </c>
    </row>
    <row r="203" spans="1:19" ht="17.25" thickBot="1" x14ac:dyDescent="0.35">
      <c r="A203" s="183" t="s">
        <v>645</v>
      </c>
      <c r="B203" s="184">
        <v>0</v>
      </c>
      <c r="C203" s="207">
        <v>0</v>
      </c>
      <c r="D203" s="208" t="str">
        <f t="shared" si="20"/>
        <v/>
      </c>
      <c r="E203" s="184">
        <v>124</v>
      </c>
      <c r="F203" s="207">
        <v>69</v>
      </c>
      <c r="G203" s="209">
        <f t="shared" si="21"/>
        <v>0.55645161290322576</v>
      </c>
      <c r="H203" s="208">
        <f t="shared" si="28"/>
        <v>-1</v>
      </c>
      <c r="I203" s="208">
        <f t="shared" si="28"/>
        <v>-1</v>
      </c>
      <c r="J203" s="269" t="str">
        <f t="shared" si="23"/>
        <v/>
      </c>
      <c r="K203" s="184">
        <v>0</v>
      </c>
      <c r="L203" s="207">
        <v>0</v>
      </c>
      <c r="M203" s="209" t="str">
        <f t="shared" si="24"/>
        <v/>
      </c>
      <c r="N203" s="184">
        <v>124</v>
      </c>
      <c r="O203" s="207">
        <v>69</v>
      </c>
      <c r="P203" s="209">
        <f t="shared" si="25"/>
        <v>0.55645161290322576</v>
      </c>
      <c r="Q203" s="208">
        <f t="shared" si="29"/>
        <v>-1</v>
      </c>
      <c r="R203" s="208">
        <f t="shared" si="29"/>
        <v>-1</v>
      </c>
      <c r="S203" s="269" t="str">
        <f t="shared" si="27"/>
        <v/>
      </c>
    </row>
    <row r="204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J3 S3 J204:J65556 S204:S65556">
    <cfRule type="cellIs" dxfId="41" priority="100" stopIfTrue="1" operator="lessThan">
      <formula>0</formula>
    </cfRule>
  </conditionalFormatting>
  <conditionalFormatting sqref="H8:J11 Q8:S11">
    <cfRule type="cellIs" dxfId="40" priority="101" stopIfTrue="1" operator="lessThan">
      <formula>0</formula>
    </cfRule>
    <cfRule type="cellIs" dxfId="39" priority="102" stopIfTrue="1" operator="greaterThanOrEqual">
      <formula>0</formula>
    </cfRule>
  </conditionalFormatting>
  <conditionalFormatting sqref="H203:J203 Q203:S203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H12:J49 Q12:S49 Q51:S92 H51:J92 H94:J166 Q94:S166 Q168:S188 H168:J188 H190:J202 Q190:S202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H50:J50 Q50:S50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H93:J93 Q93:S93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H167:J167 Q167:S167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H189:J189 Q189:S189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hyperlinks>
    <hyperlink ref="A1:B1" location="INDICE!A1" display="Volver al Indice" xr:uid="{9EBCBE17-726E-463D-AD9C-A5EA23103B7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A97E-5682-4ED2-BAA1-4A038102F748}">
  <dimension ref="A1:U115"/>
  <sheetViews>
    <sheetView zoomScale="90" zoomScaleNormal="90" workbookViewId="0">
      <selection activeCell="K21" sqref="K21"/>
    </sheetView>
  </sheetViews>
  <sheetFormatPr baseColWidth="10" defaultRowHeight="15" x14ac:dyDescent="0.25"/>
  <cols>
    <col min="1" max="1" width="28.85546875" style="109" customWidth="1"/>
    <col min="2" max="2" width="12" style="109" bestFit="1" customWidth="1"/>
    <col min="3" max="3" width="11" style="109" customWidth="1"/>
    <col min="4" max="4" width="9.5703125" style="109" customWidth="1"/>
    <col min="5" max="5" width="11.5703125" style="109" customWidth="1"/>
    <col min="6" max="6" width="10.140625" style="109" bestFit="1" customWidth="1"/>
    <col min="7" max="7" width="10.42578125" style="109" customWidth="1"/>
    <col min="8" max="8" width="10.85546875" style="109" customWidth="1"/>
    <col min="9" max="10" width="10" style="109" customWidth="1"/>
    <col min="11" max="11" width="12.28515625" style="109" customWidth="1"/>
    <col min="12" max="12" width="11.42578125" style="109"/>
    <col min="13" max="13" width="9" style="109" customWidth="1"/>
    <col min="14" max="14" width="11.5703125" style="109" customWidth="1"/>
    <col min="15" max="15" width="11.140625" style="109" customWidth="1"/>
    <col min="16" max="16" width="9.7109375" style="109" bestFit="1" customWidth="1"/>
    <col min="17" max="17" width="11.140625" style="109" bestFit="1" customWidth="1"/>
    <col min="18" max="18" width="10.28515625" style="109" bestFit="1" customWidth="1"/>
    <col min="19" max="19" width="9.7109375" style="109" bestFit="1" customWidth="1"/>
    <col min="20" max="21" width="8" style="186"/>
  </cols>
  <sheetData>
    <row r="1" spans="1:21" ht="16.5" thickBot="1" x14ac:dyDescent="0.3">
      <c r="A1" s="377" t="s">
        <v>25</v>
      </c>
      <c r="B1" s="378"/>
    </row>
    <row r="2" spans="1:21" ht="15.75" thickBot="1" x14ac:dyDescent="0.3"/>
    <row r="3" spans="1:21" ht="19.5" thickTop="1" x14ac:dyDescent="0.25">
      <c r="A3" s="396" t="s">
        <v>249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8"/>
    </row>
    <row r="4" spans="1:21" ht="19.5" thickBot="1" x14ac:dyDescent="0.3">
      <c r="A4" s="399" t="s">
        <v>4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1"/>
    </row>
    <row r="5" spans="1:21" ht="16.5" thickTop="1" thickBot="1" x14ac:dyDescent="0.3">
      <c r="A5" s="402" t="s">
        <v>250</v>
      </c>
      <c r="B5" s="359" t="s">
        <v>73</v>
      </c>
      <c r="C5" s="359"/>
      <c r="D5" s="359"/>
      <c r="E5" s="359"/>
      <c r="F5" s="359"/>
      <c r="G5" s="359"/>
      <c r="H5" s="359"/>
      <c r="I5" s="359"/>
      <c r="J5" s="360"/>
      <c r="K5" s="361" t="s">
        <v>74</v>
      </c>
      <c r="L5" s="359"/>
      <c r="M5" s="359"/>
      <c r="N5" s="359"/>
      <c r="O5" s="359"/>
      <c r="P5" s="359"/>
      <c r="Q5" s="359"/>
      <c r="R5" s="359"/>
      <c r="S5" s="360"/>
    </row>
    <row r="6" spans="1:21" ht="17.25" x14ac:dyDescent="0.3">
      <c r="A6" s="403"/>
      <c r="B6" s="367" t="s">
        <v>625</v>
      </c>
      <c r="C6" s="345"/>
      <c r="D6" s="346"/>
      <c r="E6" s="367" t="s">
        <v>626</v>
      </c>
      <c r="F6" s="345"/>
      <c r="G6" s="346"/>
      <c r="H6" s="347" t="s">
        <v>75</v>
      </c>
      <c r="I6" s="348"/>
      <c r="J6" s="349"/>
      <c r="K6" s="364" t="s">
        <v>627</v>
      </c>
      <c r="L6" s="345"/>
      <c r="M6" s="365"/>
      <c r="N6" s="344" t="s">
        <v>628</v>
      </c>
      <c r="O6" s="345"/>
      <c r="P6" s="346"/>
      <c r="Q6" s="347" t="s">
        <v>75</v>
      </c>
      <c r="R6" s="348"/>
      <c r="S6" s="349"/>
      <c r="T6" s="187"/>
      <c r="U6" s="187"/>
    </row>
    <row r="7" spans="1:21" ht="26.25" thickBot="1" x14ac:dyDescent="0.3">
      <c r="A7" s="404"/>
      <c r="B7" s="111" t="s">
        <v>50</v>
      </c>
      <c r="C7" s="112" t="s">
        <v>76</v>
      </c>
      <c r="D7" s="113" t="s">
        <v>77</v>
      </c>
      <c r="E7" s="114" t="s">
        <v>50</v>
      </c>
      <c r="F7" s="112" t="s">
        <v>76</v>
      </c>
      <c r="G7" s="113" t="s">
        <v>77</v>
      </c>
      <c r="H7" s="115" t="s">
        <v>78</v>
      </c>
      <c r="I7" s="115" t="s">
        <v>79</v>
      </c>
      <c r="J7" s="113" t="s">
        <v>77</v>
      </c>
      <c r="K7" s="116" t="s">
        <v>50</v>
      </c>
      <c r="L7" s="112" t="s">
        <v>76</v>
      </c>
      <c r="M7" s="117" t="s">
        <v>77</v>
      </c>
      <c r="N7" s="114" t="s">
        <v>50</v>
      </c>
      <c r="O7" s="118" t="s">
        <v>79</v>
      </c>
      <c r="P7" s="119" t="s">
        <v>77</v>
      </c>
      <c r="Q7" s="115" t="s">
        <v>78</v>
      </c>
      <c r="R7" s="115" t="s">
        <v>79</v>
      </c>
      <c r="S7" s="120" t="s">
        <v>77</v>
      </c>
    </row>
    <row r="8" spans="1:21" ht="18" thickTop="1" thickBot="1" x14ac:dyDescent="0.35">
      <c r="A8" s="229" t="s">
        <v>80</v>
      </c>
      <c r="B8" s="230">
        <v>1481654</v>
      </c>
      <c r="C8" s="231">
        <v>1201803</v>
      </c>
      <c r="D8" s="232">
        <f>IFERROR(C8/B8,"")</f>
        <v>0.81112256977674946</v>
      </c>
      <c r="E8" s="230">
        <v>1511746</v>
      </c>
      <c r="F8" s="231">
        <v>1243571</v>
      </c>
      <c r="G8" s="232">
        <f>IFERROR(F8/E8,"")</f>
        <v>0.82260578165908826</v>
      </c>
      <c r="H8" s="233">
        <f>IFERROR(B8/E8-1,"")</f>
        <v>-1.9905460308808465E-2</v>
      </c>
      <c r="I8" s="233">
        <f>IFERROR(C8/F8-1,"")</f>
        <v>-3.3587145406253405E-2</v>
      </c>
      <c r="J8" s="270">
        <f>IFERROR(D8-G8,"")</f>
        <v>-1.1483211882338806E-2</v>
      </c>
      <c r="K8" s="234">
        <v>17299538</v>
      </c>
      <c r="L8" s="231">
        <v>14175886</v>
      </c>
      <c r="M8" s="232">
        <f>IFERROR(L8/K8,"")</f>
        <v>0.81943725896032604</v>
      </c>
      <c r="N8" s="230">
        <v>16377691</v>
      </c>
      <c r="O8" s="231">
        <v>13592856</v>
      </c>
      <c r="P8" s="232">
        <f>IFERROR(O8/N8,"")</f>
        <v>0.8299616838539694</v>
      </c>
      <c r="Q8" s="233">
        <f>IFERROR(K8/N8-1,"")</f>
        <v>5.6286750067515712E-2</v>
      </c>
      <c r="R8" s="233">
        <f>IFERROR(L8/O8-1,"")</f>
        <v>4.289238405821405E-2</v>
      </c>
      <c r="S8" s="270">
        <f>IFERROR(M8-P8,"")</f>
        <v>-1.0524424893643358E-2</v>
      </c>
      <c r="T8" s="188"/>
      <c r="U8" s="188"/>
    </row>
    <row r="9" spans="1:21" ht="15.75" thickTop="1" x14ac:dyDescent="0.25">
      <c r="A9" s="224" t="s">
        <v>379</v>
      </c>
      <c r="B9" s="225">
        <v>478778</v>
      </c>
      <c r="C9" s="226">
        <v>376415</v>
      </c>
      <c r="D9" s="227">
        <f t="shared" ref="D9:D72" si="0">IFERROR(C9/B9,"")</f>
        <v>0.78619944943167819</v>
      </c>
      <c r="E9" s="225">
        <v>470518</v>
      </c>
      <c r="F9" s="226">
        <v>382632</v>
      </c>
      <c r="G9" s="227">
        <f t="shared" ref="G9:G72" si="1">IFERROR(F9/E9,"")</f>
        <v>0.81321437224505755</v>
      </c>
      <c r="H9" s="227">
        <f t="shared" ref="H9:H72" si="2">IFERROR(B9/E9-1,"")</f>
        <v>1.7555120101675259E-2</v>
      </c>
      <c r="I9" s="227">
        <f t="shared" ref="I9:I72" si="3">IFERROR(C9/F9-1,"")</f>
        <v>-1.6247987622572069E-2</v>
      </c>
      <c r="J9" s="271">
        <f t="shared" ref="J9:J72" si="4">IFERROR(D9-G9,"")</f>
        <v>-2.7014922813379361E-2</v>
      </c>
      <c r="K9" s="228">
        <v>5270086</v>
      </c>
      <c r="L9" s="226">
        <v>4155034</v>
      </c>
      <c r="M9" s="227">
        <f t="shared" ref="M9:M72" si="5">IFERROR(L9/K9,"")</f>
        <v>0.78841863301661486</v>
      </c>
      <c r="N9" s="225">
        <v>5197887</v>
      </c>
      <c r="O9" s="226">
        <v>4173680</v>
      </c>
      <c r="P9" s="227">
        <f t="shared" ref="P9:P72" si="6">IFERROR(O9/N9,"")</f>
        <v>0.80295704773882159</v>
      </c>
      <c r="Q9" s="227">
        <f t="shared" ref="Q9:Q72" si="7">IFERROR(K9/N9-1,"")</f>
        <v>1.3890067252327665E-2</v>
      </c>
      <c r="R9" s="227">
        <f t="shared" ref="R9:R72" si="8">IFERROR(L9/O9-1,"")</f>
        <v>-4.4675202698817307E-3</v>
      </c>
      <c r="S9" s="271">
        <f t="shared" ref="S9:S72" si="9">IFERROR(M9-P9,"")</f>
        <v>-1.4538414722206738E-2</v>
      </c>
    </row>
    <row r="10" spans="1:21" ht="17.25" thickTop="1" x14ac:dyDescent="0.3">
      <c r="A10" s="177" t="s">
        <v>85</v>
      </c>
      <c r="B10" s="178">
        <v>189460</v>
      </c>
      <c r="C10" s="179">
        <v>143581</v>
      </c>
      <c r="D10" s="180">
        <f t="shared" si="0"/>
        <v>0.75784334424152855</v>
      </c>
      <c r="E10" s="178">
        <v>189922</v>
      </c>
      <c r="F10" s="179">
        <v>157564</v>
      </c>
      <c r="G10" s="180">
        <f t="shared" si="1"/>
        <v>0.82962479333621175</v>
      </c>
      <c r="H10" s="180">
        <f t="shared" si="2"/>
        <v>-2.4325775844820097E-3</v>
      </c>
      <c r="I10" s="180">
        <f t="shared" si="3"/>
        <v>-8.8744890964941203E-2</v>
      </c>
      <c r="J10" s="268">
        <f t="shared" si="4"/>
        <v>-7.1781449094683203E-2</v>
      </c>
      <c r="K10" s="182">
        <v>2194107</v>
      </c>
      <c r="L10" s="179">
        <v>1676983</v>
      </c>
      <c r="M10" s="180">
        <f t="shared" si="5"/>
        <v>0.7643123147594898</v>
      </c>
      <c r="N10" s="178">
        <v>2042536</v>
      </c>
      <c r="O10" s="179">
        <v>1677209</v>
      </c>
      <c r="P10" s="180">
        <f t="shared" si="6"/>
        <v>0.82114048418240848</v>
      </c>
      <c r="Q10" s="180">
        <f t="shared" si="7"/>
        <v>7.4207259994438335E-2</v>
      </c>
      <c r="R10" s="180">
        <f t="shared" si="8"/>
        <v>-1.347476671065273E-4</v>
      </c>
      <c r="S10" s="268">
        <f t="shared" si="9"/>
        <v>-5.6828169422918684E-2</v>
      </c>
    </row>
    <row r="11" spans="1:21" ht="16.5" x14ac:dyDescent="0.3">
      <c r="A11" s="177" t="s">
        <v>84</v>
      </c>
      <c r="B11" s="178">
        <v>123612</v>
      </c>
      <c r="C11" s="179">
        <v>102599</v>
      </c>
      <c r="D11" s="180">
        <f t="shared" si="0"/>
        <v>0.83000841342264509</v>
      </c>
      <c r="E11" s="178">
        <v>119832</v>
      </c>
      <c r="F11" s="179">
        <v>101272</v>
      </c>
      <c r="G11" s="180">
        <f t="shared" si="1"/>
        <v>0.84511649642833298</v>
      </c>
      <c r="H11" s="180">
        <f t="shared" si="2"/>
        <v>3.1544161826557282E-2</v>
      </c>
      <c r="I11" s="180">
        <f t="shared" si="3"/>
        <v>1.3103325697132462E-2</v>
      </c>
      <c r="J11" s="268">
        <f t="shared" si="4"/>
        <v>-1.5108083005687889E-2</v>
      </c>
      <c r="K11" s="182">
        <v>1288077</v>
      </c>
      <c r="L11" s="179">
        <v>1087563</v>
      </c>
      <c r="M11" s="180">
        <f t="shared" si="5"/>
        <v>0.84433073488619081</v>
      </c>
      <c r="N11" s="178">
        <v>1154388</v>
      </c>
      <c r="O11" s="179">
        <v>975706</v>
      </c>
      <c r="P11" s="180">
        <f t="shared" si="6"/>
        <v>0.8452149537243977</v>
      </c>
      <c r="Q11" s="180">
        <f t="shared" si="7"/>
        <v>0.11580941589829408</v>
      </c>
      <c r="R11" s="180">
        <f t="shared" si="8"/>
        <v>0.11464211555530057</v>
      </c>
      <c r="S11" s="268">
        <f t="shared" si="9"/>
        <v>-8.8421883820688496E-4</v>
      </c>
    </row>
    <row r="12" spans="1:21" ht="16.5" x14ac:dyDescent="0.3">
      <c r="A12" s="177" t="s">
        <v>91</v>
      </c>
      <c r="B12" s="178">
        <v>69130</v>
      </c>
      <c r="C12" s="179">
        <v>56363</v>
      </c>
      <c r="D12" s="180">
        <f t="shared" si="0"/>
        <v>0.81531896427021555</v>
      </c>
      <c r="E12" s="178">
        <v>27000</v>
      </c>
      <c r="F12" s="179">
        <v>22511</v>
      </c>
      <c r="G12" s="180">
        <f t="shared" si="1"/>
        <v>0.83374074074074078</v>
      </c>
      <c r="H12" s="180">
        <f t="shared" si="2"/>
        <v>1.5603703703703702</v>
      </c>
      <c r="I12" s="180">
        <f t="shared" si="3"/>
        <v>1.5037981431300254</v>
      </c>
      <c r="J12" s="268">
        <f t="shared" si="4"/>
        <v>-1.8421776470525231E-2</v>
      </c>
      <c r="K12" s="182">
        <v>486646</v>
      </c>
      <c r="L12" s="179">
        <v>400470</v>
      </c>
      <c r="M12" s="180">
        <f t="shared" si="5"/>
        <v>0.82291850749826367</v>
      </c>
      <c r="N12" s="178">
        <v>301218</v>
      </c>
      <c r="O12" s="179">
        <v>240164</v>
      </c>
      <c r="P12" s="180">
        <f t="shared" si="6"/>
        <v>0.79730958973235333</v>
      </c>
      <c r="Q12" s="180">
        <f t="shared" si="7"/>
        <v>0.61559402160561461</v>
      </c>
      <c r="R12" s="180">
        <f t="shared" si="8"/>
        <v>0.66748555153978106</v>
      </c>
      <c r="S12" s="268">
        <f t="shared" si="9"/>
        <v>2.5608917765910344E-2</v>
      </c>
    </row>
    <row r="13" spans="1:21" ht="16.5" x14ac:dyDescent="0.3">
      <c r="A13" s="177" t="s">
        <v>92</v>
      </c>
      <c r="B13" s="178">
        <v>38256</v>
      </c>
      <c r="C13" s="179">
        <v>29763</v>
      </c>
      <c r="D13" s="180">
        <f t="shared" si="0"/>
        <v>0.77799560853199501</v>
      </c>
      <c r="E13" s="178">
        <v>40032</v>
      </c>
      <c r="F13" s="179">
        <v>32273</v>
      </c>
      <c r="G13" s="180">
        <f t="shared" si="1"/>
        <v>0.80618005595523579</v>
      </c>
      <c r="H13" s="180">
        <f t="shared" si="2"/>
        <v>-4.4364508393285318E-2</v>
      </c>
      <c r="I13" s="180">
        <f t="shared" si="3"/>
        <v>-7.7773990642332591E-2</v>
      </c>
      <c r="J13" s="268">
        <f t="shared" si="4"/>
        <v>-2.8184447423240777E-2</v>
      </c>
      <c r="K13" s="182">
        <v>442770</v>
      </c>
      <c r="L13" s="179">
        <v>337995</v>
      </c>
      <c r="M13" s="180">
        <f t="shared" si="5"/>
        <v>0.76336472660749377</v>
      </c>
      <c r="N13" s="178">
        <v>425384</v>
      </c>
      <c r="O13" s="179">
        <v>338110</v>
      </c>
      <c r="P13" s="180">
        <f t="shared" si="6"/>
        <v>0.79483478457111689</v>
      </c>
      <c r="Q13" s="180">
        <f t="shared" si="7"/>
        <v>4.0871306866266721E-2</v>
      </c>
      <c r="R13" s="180">
        <f t="shared" si="8"/>
        <v>-3.4012599449884107E-4</v>
      </c>
      <c r="S13" s="268">
        <f t="shared" si="9"/>
        <v>-3.1470057963623121E-2</v>
      </c>
    </row>
    <row r="14" spans="1:21" ht="16.5" x14ac:dyDescent="0.3">
      <c r="A14" s="177" t="s">
        <v>97</v>
      </c>
      <c r="B14" s="178">
        <v>25410</v>
      </c>
      <c r="C14" s="179">
        <v>18961</v>
      </c>
      <c r="D14" s="180">
        <f t="shared" si="0"/>
        <v>0.74620228256591892</v>
      </c>
      <c r="E14" s="178">
        <v>24810</v>
      </c>
      <c r="F14" s="179">
        <v>16183</v>
      </c>
      <c r="G14" s="180">
        <f t="shared" si="1"/>
        <v>0.6522773075372833</v>
      </c>
      <c r="H14" s="180">
        <f t="shared" si="2"/>
        <v>2.4183796856106499E-2</v>
      </c>
      <c r="I14" s="180">
        <f t="shared" si="3"/>
        <v>0.17166162021874798</v>
      </c>
      <c r="J14" s="268">
        <f t="shared" si="4"/>
        <v>9.3924975028635616E-2</v>
      </c>
      <c r="K14" s="182">
        <v>256631</v>
      </c>
      <c r="L14" s="179">
        <v>198468</v>
      </c>
      <c r="M14" s="180">
        <f t="shared" si="5"/>
        <v>0.77335941487973003</v>
      </c>
      <c r="N14" s="178">
        <v>273178</v>
      </c>
      <c r="O14" s="179">
        <v>198770</v>
      </c>
      <c r="P14" s="180">
        <f t="shared" si="6"/>
        <v>0.72762081866036066</v>
      </c>
      <c r="Q14" s="180">
        <f t="shared" si="7"/>
        <v>-6.0572227631800479E-2</v>
      </c>
      <c r="R14" s="180">
        <f t="shared" si="8"/>
        <v>-1.5193439653871099E-3</v>
      </c>
      <c r="S14" s="268">
        <f t="shared" si="9"/>
        <v>4.5738596219369376E-2</v>
      </c>
    </row>
    <row r="15" spans="1:21" ht="16.5" x14ac:dyDescent="0.3">
      <c r="A15" s="177" t="s">
        <v>100</v>
      </c>
      <c r="B15" s="178">
        <v>25230</v>
      </c>
      <c r="C15" s="179">
        <v>19561</v>
      </c>
      <c r="D15" s="180">
        <f t="shared" si="0"/>
        <v>0.77530717399920734</v>
      </c>
      <c r="E15" s="178">
        <v>28500</v>
      </c>
      <c r="F15" s="179">
        <v>22765</v>
      </c>
      <c r="G15" s="180">
        <f t="shared" si="1"/>
        <v>0.79877192982456136</v>
      </c>
      <c r="H15" s="180">
        <f t="shared" si="2"/>
        <v>-0.11473684210526314</v>
      </c>
      <c r="I15" s="180">
        <f t="shared" si="3"/>
        <v>-0.1407423676696683</v>
      </c>
      <c r="J15" s="268">
        <f t="shared" si="4"/>
        <v>-2.3464755825354011E-2</v>
      </c>
      <c r="K15" s="182">
        <v>279608</v>
      </c>
      <c r="L15" s="179">
        <v>208648</v>
      </c>
      <c r="M15" s="180">
        <f t="shared" si="5"/>
        <v>0.74621613115504559</v>
      </c>
      <c r="N15" s="178">
        <v>298573</v>
      </c>
      <c r="O15" s="179">
        <v>237334</v>
      </c>
      <c r="P15" s="180">
        <f t="shared" si="6"/>
        <v>0.79489438093866494</v>
      </c>
      <c r="Q15" s="180">
        <f t="shared" si="7"/>
        <v>-6.3518804446483723E-2</v>
      </c>
      <c r="R15" s="180">
        <f t="shared" si="8"/>
        <v>-0.12086763801225275</v>
      </c>
      <c r="S15" s="268">
        <f t="shared" si="9"/>
        <v>-4.8678249783619343E-2</v>
      </c>
    </row>
    <row r="16" spans="1:21" ht="16.5" x14ac:dyDescent="0.3">
      <c r="A16" s="177" t="s">
        <v>86</v>
      </c>
      <c r="B16" s="178">
        <v>7680</v>
      </c>
      <c r="C16" s="179">
        <v>5587</v>
      </c>
      <c r="D16" s="180">
        <f t="shared" si="0"/>
        <v>0.72747395833333328</v>
      </c>
      <c r="E16" s="178">
        <v>4080</v>
      </c>
      <c r="F16" s="179">
        <v>2683</v>
      </c>
      <c r="G16" s="180">
        <f t="shared" si="1"/>
        <v>0.65759803921568627</v>
      </c>
      <c r="H16" s="180">
        <f t="shared" si="2"/>
        <v>0.88235294117647056</v>
      </c>
      <c r="I16" s="180">
        <f t="shared" si="3"/>
        <v>1.0823704808050691</v>
      </c>
      <c r="J16" s="268">
        <f t="shared" si="4"/>
        <v>6.9875919117647012E-2</v>
      </c>
      <c r="K16" s="182">
        <v>152181</v>
      </c>
      <c r="L16" s="179">
        <v>116694</v>
      </c>
      <c r="M16" s="180">
        <f t="shared" si="5"/>
        <v>0.76681057425039922</v>
      </c>
      <c r="N16" s="178">
        <v>206550</v>
      </c>
      <c r="O16" s="179">
        <v>155466</v>
      </c>
      <c r="P16" s="180">
        <f t="shared" si="6"/>
        <v>0.75267973856209147</v>
      </c>
      <c r="Q16" s="180">
        <f t="shared" si="7"/>
        <v>-0.26322440087145971</v>
      </c>
      <c r="R16" s="180">
        <f t="shared" si="8"/>
        <v>-0.24939215005210147</v>
      </c>
      <c r="S16" s="268">
        <f t="shared" si="9"/>
        <v>1.4130835688307752E-2</v>
      </c>
    </row>
    <row r="17" spans="1:21" ht="16.5" x14ac:dyDescent="0.3">
      <c r="A17" s="177" t="s">
        <v>463</v>
      </c>
      <c r="B17" s="178">
        <v>0</v>
      </c>
      <c r="C17" s="179">
        <v>0</v>
      </c>
      <c r="D17" s="180" t="str">
        <f t="shared" si="0"/>
        <v/>
      </c>
      <c r="E17" s="178">
        <v>0</v>
      </c>
      <c r="F17" s="179">
        <v>0</v>
      </c>
      <c r="G17" s="180" t="str">
        <f t="shared" si="1"/>
        <v/>
      </c>
      <c r="H17" s="180" t="str">
        <f t="shared" si="2"/>
        <v/>
      </c>
      <c r="I17" s="180" t="str">
        <f t="shared" si="3"/>
        <v/>
      </c>
      <c r="J17" s="268" t="str">
        <f t="shared" si="4"/>
        <v/>
      </c>
      <c r="K17" s="182">
        <v>0</v>
      </c>
      <c r="L17" s="179">
        <v>0</v>
      </c>
      <c r="M17" s="180" t="str">
        <f t="shared" si="5"/>
        <v/>
      </c>
      <c r="N17" s="178">
        <v>400</v>
      </c>
      <c r="O17" s="179">
        <v>252</v>
      </c>
      <c r="P17" s="180">
        <f t="shared" si="6"/>
        <v>0.63</v>
      </c>
      <c r="Q17" s="180">
        <f t="shared" si="7"/>
        <v>-1</v>
      </c>
      <c r="R17" s="180">
        <f t="shared" si="8"/>
        <v>-1</v>
      </c>
      <c r="S17" s="268" t="str">
        <f t="shared" si="9"/>
        <v/>
      </c>
    </row>
    <row r="18" spans="1:21" ht="16.5" x14ac:dyDescent="0.3">
      <c r="A18" s="177" t="s">
        <v>103</v>
      </c>
      <c r="B18" s="178">
        <v>0</v>
      </c>
      <c r="C18" s="179">
        <v>0</v>
      </c>
      <c r="D18" s="180" t="str">
        <f t="shared" si="0"/>
        <v/>
      </c>
      <c r="E18" s="178">
        <v>7308</v>
      </c>
      <c r="F18" s="179">
        <v>5819</v>
      </c>
      <c r="G18" s="180">
        <f t="shared" si="1"/>
        <v>0.79625068418171863</v>
      </c>
      <c r="H18" s="180">
        <f t="shared" si="2"/>
        <v>-1</v>
      </c>
      <c r="I18" s="180">
        <f t="shared" si="3"/>
        <v>-1</v>
      </c>
      <c r="J18" s="268" t="str">
        <f t="shared" si="4"/>
        <v/>
      </c>
      <c r="K18" s="182">
        <v>32556</v>
      </c>
      <c r="L18" s="179">
        <v>26480</v>
      </c>
      <c r="M18" s="180">
        <f t="shared" si="5"/>
        <v>0.81336773559405329</v>
      </c>
      <c r="N18" s="178">
        <v>81684</v>
      </c>
      <c r="O18" s="179">
        <v>71245</v>
      </c>
      <c r="P18" s="180">
        <f t="shared" si="6"/>
        <v>0.8722026345428725</v>
      </c>
      <c r="Q18" s="180">
        <f t="shared" si="7"/>
        <v>-0.60143969443220213</v>
      </c>
      <c r="R18" s="180">
        <f t="shared" si="8"/>
        <v>-0.62832479472243663</v>
      </c>
      <c r="S18" s="268">
        <f t="shared" si="9"/>
        <v>-5.8834898948819214E-2</v>
      </c>
    </row>
    <row r="19" spans="1:21" ht="16.5" x14ac:dyDescent="0.3">
      <c r="A19" s="177" t="s">
        <v>112</v>
      </c>
      <c r="B19" s="178">
        <v>0</v>
      </c>
      <c r="C19" s="179">
        <v>0</v>
      </c>
      <c r="D19" s="180" t="str">
        <f t="shared" si="0"/>
        <v/>
      </c>
      <c r="E19" s="178">
        <v>0</v>
      </c>
      <c r="F19" s="179">
        <v>0</v>
      </c>
      <c r="G19" s="180" t="str">
        <f t="shared" si="1"/>
        <v/>
      </c>
      <c r="H19" s="180" t="str">
        <f t="shared" si="2"/>
        <v/>
      </c>
      <c r="I19" s="180" t="str">
        <f t="shared" si="3"/>
        <v/>
      </c>
      <c r="J19" s="268" t="str">
        <f t="shared" si="4"/>
        <v/>
      </c>
      <c r="K19" s="182">
        <v>7</v>
      </c>
      <c r="L19" s="179">
        <v>0</v>
      </c>
      <c r="M19" s="180">
        <f t="shared" si="5"/>
        <v>0</v>
      </c>
      <c r="N19" s="178">
        <v>0</v>
      </c>
      <c r="O19" s="179">
        <v>0</v>
      </c>
      <c r="P19" s="180" t="str">
        <f t="shared" si="6"/>
        <v/>
      </c>
      <c r="Q19" s="180" t="str">
        <f t="shared" si="7"/>
        <v/>
      </c>
      <c r="R19" s="180" t="str">
        <f t="shared" si="8"/>
        <v/>
      </c>
      <c r="S19" s="268" t="str">
        <f t="shared" si="9"/>
        <v/>
      </c>
    </row>
    <row r="20" spans="1:21" ht="16.5" x14ac:dyDescent="0.3">
      <c r="A20" s="177" t="s">
        <v>251</v>
      </c>
      <c r="B20" s="178">
        <v>0</v>
      </c>
      <c r="C20" s="179">
        <v>0</v>
      </c>
      <c r="D20" s="180" t="str">
        <f t="shared" si="0"/>
        <v/>
      </c>
      <c r="E20" s="178">
        <v>18252</v>
      </c>
      <c r="F20" s="179">
        <v>14802</v>
      </c>
      <c r="G20" s="180">
        <f t="shared" si="1"/>
        <v>0.81097961867192636</v>
      </c>
      <c r="H20" s="180">
        <f t="shared" si="2"/>
        <v>-1</v>
      </c>
      <c r="I20" s="180">
        <f t="shared" si="3"/>
        <v>-1</v>
      </c>
      <c r="J20" s="268" t="str">
        <f t="shared" si="4"/>
        <v/>
      </c>
      <c r="K20" s="182">
        <v>75368</v>
      </c>
      <c r="L20" s="179">
        <v>60972</v>
      </c>
      <c r="M20" s="180">
        <f t="shared" si="5"/>
        <v>0.80899055301984923</v>
      </c>
      <c r="N20" s="178">
        <v>233216</v>
      </c>
      <c r="O20" s="179">
        <v>176339</v>
      </c>
      <c r="P20" s="180">
        <f t="shared" si="6"/>
        <v>0.75611879116355651</v>
      </c>
      <c r="Q20" s="180">
        <f t="shared" si="7"/>
        <v>-0.67683177826564211</v>
      </c>
      <c r="R20" s="180">
        <f t="shared" si="8"/>
        <v>-0.65423417394904138</v>
      </c>
      <c r="S20" s="268">
        <f t="shared" si="9"/>
        <v>5.2871761856292721E-2</v>
      </c>
    </row>
    <row r="21" spans="1:21" ht="16.5" x14ac:dyDescent="0.3">
      <c r="A21" s="177" t="s">
        <v>356</v>
      </c>
      <c r="B21" s="178">
        <v>0</v>
      </c>
      <c r="C21" s="179">
        <v>0</v>
      </c>
      <c r="D21" s="180" t="str">
        <f t="shared" si="0"/>
        <v/>
      </c>
      <c r="E21" s="178">
        <v>7500</v>
      </c>
      <c r="F21" s="179">
        <v>4678</v>
      </c>
      <c r="G21" s="180">
        <f t="shared" si="1"/>
        <v>0.62373333333333336</v>
      </c>
      <c r="H21" s="180">
        <f t="shared" si="2"/>
        <v>-1</v>
      </c>
      <c r="I21" s="180">
        <f t="shared" si="3"/>
        <v>-1</v>
      </c>
      <c r="J21" s="268" t="str">
        <f t="shared" si="4"/>
        <v/>
      </c>
      <c r="K21" s="182">
        <v>26800</v>
      </c>
      <c r="L21" s="179">
        <v>12327</v>
      </c>
      <c r="M21" s="180">
        <f t="shared" si="5"/>
        <v>0.45996268656716416</v>
      </c>
      <c r="N21" s="178">
        <v>93542</v>
      </c>
      <c r="O21" s="179">
        <v>55485</v>
      </c>
      <c r="P21" s="180">
        <f t="shared" si="6"/>
        <v>0.59315601547967756</v>
      </c>
      <c r="Q21" s="180">
        <f t="shared" si="7"/>
        <v>-0.71349768018644033</v>
      </c>
      <c r="R21" s="180">
        <f t="shared" si="8"/>
        <v>-0.77783184644498515</v>
      </c>
      <c r="S21" s="268">
        <f t="shared" si="9"/>
        <v>-0.1331933289125134</v>
      </c>
    </row>
    <row r="22" spans="1:21" ht="16.5" x14ac:dyDescent="0.3">
      <c r="A22" s="177" t="s">
        <v>403</v>
      </c>
      <c r="B22" s="178">
        <v>0</v>
      </c>
      <c r="C22" s="179">
        <v>0</v>
      </c>
      <c r="D22" s="180" t="str">
        <f t="shared" si="0"/>
        <v/>
      </c>
      <c r="E22" s="178">
        <v>0</v>
      </c>
      <c r="F22" s="179">
        <v>0</v>
      </c>
      <c r="G22" s="180" t="str">
        <f t="shared" si="1"/>
        <v/>
      </c>
      <c r="H22" s="180" t="str">
        <f t="shared" si="2"/>
        <v/>
      </c>
      <c r="I22" s="180" t="str">
        <f t="shared" si="3"/>
        <v/>
      </c>
      <c r="J22" s="268" t="str">
        <f t="shared" si="4"/>
        <v/>
      </c>
      <c r="K22" s="182">
        <v>0</v>
      </c>
      <c r="L22" s="179">
        <v>0</v>
      </c>
      <c r="M22" s="180" t="str">
        <f t="shared" si="5"/>
        <v/>
      </c>
      <c r="N22" s="178">
        <v>80</v>
      </c>
      <c r="O22" s="179">
        <v>37</v>
      </c>
      <c r="P22" s="180">
        <f t="shared" si="6"/>
        <v>0.46250000000000002</v>
      </c>
      <c r="Q22" s="180">
        <f t="shared" si="7"/>
        <v>-1</v>
      </c>
      <c r="R22" s="180">
        <f t="shared" si="8"/>
        <v>-1</v>
      </c>
      <c r="S22" s="268" t="str">
        <f t="shared" si="9"/>
        <v/>
      </c>
    </row>
    <row r="23" spans="1:21" ht="16.5" x14ac:dyDescent="0.3">
      <c r="A23" s="177" t="s">
        <v>466</v>
      </c>
      <c r="B23" s="178">
        <v>0</v>
      </c>
      <c r="C23" s="179">
        <v>0</v>
      </c>
      <c r="D23" s="180" t="str">
        <f t="shared" si="0"/>
        <v/>
      </c>
      <c r="E23" s="178">
        <v>32</v>
      </c>
      <c r="F23" s="179">
        <v>27</v>
      </c>
      <c r="G23" s="180">
        <f t="shared" si="1"/>
        <v>0.84375</v>
      </c>
      <c r="H23" s="180">
        <f t="shared" si="2"/>
        <v>-1</v>
      </c>
      <c r="I23" s="180">
        <f t="shared" si="3"/>
        <v>-1</v>
      </c>
      <c r="J23" s="268" t="str">
        <f t="shared" si="4"/>
        <v/>
      </c>
      <c r="K23" s="182">
        <v>0</v>
      </c>
      <c r="L23" s="179">
        <v>0</v>
      </c>
      <c r="M23" s="180" t="str">
        <f t="shared" si="5"/>
        <v/>
      </c>
      <c r="N23" s="178">
        <v>109</v>
      </c>
      <c r="O23" s="179">
        <v>79</v>
      </c>
      <c r="P23" s="180">
        <f t="shared" si="6"/>
        <v>0.72477064220183485</v>
      </c>
      <c r="Q23" s="180">
        <f t="shared" si="7"/>
        <v>-1</v>
      </c>
      <c r="R23" s="180">
        <f t="shared" si="8"/>
        <v>-1</v>
      </c>
      <c r="S23" s="268" t="str">
        <f t="shared" si="9"/>
        <v/>
      </c>
      <c r="T23" s="189"/>
      <c r="U23" s="189"/>
    </row>
    <row r="24" spans="1:21" ht="16.5" x14ac:dyDescent="0.3">
      <c r="A24" s="177" t="s">
        <v>405</v>
      </c>
      <c r="B24" s="178">
        <v>0</v>
      </c>
      <c r="C24" s="179">
        <v>0</v>
      </c>
      <c r="D24" s="180" t="str">
        <f t="shared" si="0"/>
        <v/>
      </c>
      <c r="E24" s="178">
        <v>0</v>
      </c>
      <c r="F24" s="179">
        <v>0</v>
      </c>
      <c r="G24" s="180" t="str">
        <f t="shared" si="1"/>
        <v/>
      </c>
      <c r="H24" s="180" t="str">
        <f t="shared" si="2"/>
        <v/>
      </c>
      <c r="I24" s="180" t="str">
        <f t="shared" si="3"/>
        <v/>
      </c>
      <c r="J24" s="268" t="str">
        <f t="shared" si="4"/>
        <v/>
      </c>
      <c r="K24" s="182">
        <v>0</v>
      </c>
      <c r="L24" s="179">
        <v>0</v>
      </c>
      <c r="M24" s="180" t="str">
        <f t="shared" si="5"/>
        <v/>
      </c>
      <c r="N24" s="178">
        <v>150</v>
      </c>
      <c r="O24" s="179">
        <v>15</v>
      </c>
      <c r="P24" s="180">
        <f t="shared" si="6"/>
        <v>0.1</v>
      </c>
      <c r="Q24" s="180">
        <f t="shared" si="7"/>
        <v>-1</v>
      </c>
      <c r="R24" s="180">
        <f t="shared" si="8"/>
        <v>-1</v>
      </c>
      <c r="S24" s="268" t="str">
        <f t="shared" si="9"/>
        <v/>
      </c>
      <c r="T24" s="189"/>
      <c r="U24" s="189"/>
    </row>
    <row r="25" spans="1:21" ht="16.5" x14ac:dyDescent="0.3">
      <c r="A25" s="177" t="s">
        <v>467</v>
      </c>
      <c r="B25" s="178">
        <v>0</v>
      </c>
      <c r="C25" s="179">
        <v>0</v>
      </c>
      <c r="D25" s="180" t="str">
        <f t="shared" si="0"/>
        <v/>
      </c>
      <c r="E25" s="178">
        <v>0</v>
      </c>
      <c r="F25" s="179">
        <v>0</v>
      </c>
      <c r="G25" s="180" t="str">
        <f t="shared" si="1"/>
        <v/>
      </c>
      <c r="H25" s="180" t="str">
        <f t="shared" si="2"/>
        <v/>
      </c>
      <c r="I25" s="180" t="str">
        <f t="shared" si="3"/>
        <v/>
      </c>
      <c r="J25" s="268" t="str">
        <f t="shared" si="4"/>
        <v/>
      </c>
      <c r="K25" s="182">
        <v>120</v>
      </c>
      <c r="L25" s="179">
        <v>51</v>
      </c>
      <c r="M25" s="180">
        <f t="shared" si="5"/>
        <v>0.42499999999999999</v>
      </c>
      <c r="N25" s="178">
        <v>0</v>
      </c>
      <c r="O25" s="179">
        <v>0</v>
      </c>
      <c r="P25" s="180" t="str">
        <f t="shared" si="6"/>
        <v/>
      </c>
      <c r="Q25" s="180" t="str">
        <f t="shared" si="7"/>
        <v/>
      </c>
      <c r="R25" s="180" t="str">
        <f t="shared" si="8"/>
        <v/>
      </c>
      <c r="S25" s="268" t="str">
        <f t="shared" si="9"/>
        <v/>
      </c>
      <c r="T25" s="189"/>
      <c r="U25" s="189"/>
    </row>
    <row r="26" spans="1:21" ht="16.5" x14ac:dyDescent="0.3">
      <c r="A26" s="177" t="s">
        <v>109</v>
      </c>
      <c r="B26" s="178">
        <v>0</v>
      </c>
      <c r="C26" s="179">
        <v>0</v>
      </c>
      <c r="D26" s="180" t="str">
        <f t="shared" si="0"/>
        <v/>
      </c>
      <c r="E26" s="178">
        <v>3250</v>
      </c>
      <c r="F26" s="179">
        <v>2055</v>
      </c>
      <c r="G26" s="180">
        <f t="shared" si="1"/>
        <v>0.63230769230769235</v>
      </c>
      <c r="H26" s="180">
        <f t="shared" si="2"/>
        <v>-1</v>
      </c>
      <c r="I26" s="180">
        <f t="shared" si="3"/>
        <v>-1</v>
      </c>
      <c r="J26" s="268" t="str">
        <f t="shared" si="4"/>
        <v/>
      </c>
      <c r="K26" s="182">
        <v>35215</v>
      </c>
      <c r="L26" s="179">
        <v>28383</v>
      </c>
      <c r="M26" s="180">
        <f t="shared" si="5"/>
        <v>0.80599176487292346</v>
      </c>
      <c r="N26" s="178">
        <v>35759</v>
      </c>
      <c r="O26" s="179">
        <v>25342</v>
      </c>
      <c r="P26" s="180">
        <f t="shared" si="6"/>
        <v>0.70868872172040609</v>
      </c>
      <c r="Q26" s="180">
        <f t="shared" si="7"/>
        <v>-1.521295338236528E-2</v>
      </c>
      <c r="R26" s="180">
        <f t="shared" si="8"/>
        <v>0.11999842159261309</v>
      </c>
      <c r="S26" s="268">
        <f t="shared" si="9"/>
        <v>9.7303043152517366E-2</v>
      </c>
      <c r="T26" s="189"/>
      <c r="U26" s="189"/>
    </row>
    <row r="27" spans="1:21" ht="17.25" thickBot="1" x14ac:dyDescent="0.35">
      <c r="A27" s="177" t="s">
        <v>98</v>
      </c>
      <c r="B27" s="178">
        <v>0</v>
      </c>
      <c r="C27" s="179">
        <v>0</v>
      </c>
      <c r="D27" s="180" t="str">
        <f t="shared" si="0"/>
        <v/>
      </c>
      <c r="E27" s="178">
        <v>0</v>
      </c>
      <c r="F27" s="179">
        <v>0</v>
      </c>
      <c r="G27" s="180" t="str">
        <f t="shared" si="1"/>
        <v/>
      </c>
      <c r="H27" s="180" t="str">
        <f t="shared" si="2"/>
        <v/>
      </c>
      <c r="I27" s="180" t="str">
        <f t="shared" si="3"/>
        <v/>
      </c>
      <c r="J27" s="268" t="str">
        <f t="shared" si="4"/>
        <v/>
      </c>
      <c r="K27" s="182">
        <v>0</v>
      </c>
      <c r="L27" s="179">
        <v>0</v>
      </c>
      <c r="M27" s="180" t="str">
        <f t="shared" si="5"/>
        <v/>
      </c>
      <c r="N27" s="178">
        <v>51120</v>
      </c>
      <c r="O27" s="179">
        <v>22127</v>
      </c>
      <c r="P27" s="180">
        <f t="shared" si="6"/>
        <v>0.43284428794992175</v>
      </c>
      <c r="Q27" s="180">
        <f t="shared" si="7"/>
        <v>-1</v>
      </c>
      <c r="R27" s="180">
        <f t="shared" si="8"/>
        <v>-1</v>
      </c>
      <c r="S27" s="268" t="str">
        <f t="shared" si="9"/>
        <v/>
      </c>
      <c r="T27" s="189"/>
      <c r="U27" s="189"/>
    </row>
    <row r="28" spans="1:21" ht="15.75" thickTop="1" x14ac:dyDescent="0.25">
      <c r="A28" s="224" t="s">
        <v>174</v>
      </c>
      <c r="B28" s="225">
        <v>377666</v>
      </c>
      <c r="C28" s="226">
        <v>318723</v>
      </c>
      <c r="D28" s="227">
        <f t="shared" si="0"/>
        <v>0.84392823288302365</v>
      </c>
      <c r="E28" s="225">
        <v>398197</v>
      </c>
      <c r="F28" s="226">
        <v>339801</v>
      </c>
      <c r="G28" s="227">
        <f t="shared" si="1"/>
        <v>0.85334897048445868</v>
      </c>
      <c r="H28" s="227">
        <f t="shared" si="2"/>
        <v>-5.155990627754603E-2</v>
      </c>
      <c r="I28" s="227">
        <f t="shared" si="3"/>
        <v>-6.2030423689159231E-2</v>
      </c>
      <c r="J28" s="271">
        <f t="shared" si="4"/>
        <v>-9.4207376014350253E-3</v>
      </c>
      <c r="K28" s="228">
        <v>4561580</v>
      </c>
      <c r="L28" s="226">
        <v>3904626</v>
      </c>
      <c r="M28" s="227">
        <f t="shared" si="5"/>
        <v>0.85598104165661892</v>
      </c>
      <c r="N28" s="225">
        <v>4114807</v>
      </c>
      <c r="O28" s="226">
        <v>3554281</v>
      </c>
      <c r="P28" s="227">
        <f t="shared" si="6"/>
        <v>0.86377830114510834</v>
      </c>
      <c r="Q28" s="227">
        <f t="shared" si="7"/>
        <v>0.10857690287782629</v>
      </c>
      <c r="R28" s="227">
        <f t="shared" si="8"/>
        <v>9.8569865466461515E-2</v>
      </c>
      <c r="S28" s="271">
        <f t="shared" si="9"/>
        <v>-7.7972594884894164E-3</v>
      </c>
      <c r="T28" s="189"/>
      <c r="U28" s="189"/>
    </row>
    <row r="29" spans="1:21" ht="16.5" x14ac:dyDescent="0.3">
      <c r="A29" s="177" t="s">
        <v>84</v>
      </c>
      <c r="B29" s="178">
        <v>160474</v>
      </c>
      <c r="C29" s="179">
        <v>131719</v>
      </c>
      <c r="D29" s="180">
        <f t="shared" si="0"/>
        <v>0.8208120941710183</v>
      </c>
      <c r="E29" s="178">
        <v>178465</v>
      </c>
      <c r="F29" s="179">
        <v>154960</v>
      </c>
      <c r="G29" s="180">
        <f t="shared" si="1"/>
        <v>0.86829350292774499</v>
      </c>
      <c r="H29" s="180">
        <f t="shared" si="2"/>
        <v>-0.10080968257081224</v>
      </c>
      <c r="I29" s="180">
        <f t="shared" si="3"/>
        <v>-0.14998064016520396</v>
      </c>
      <c r="J29" s="268">
        <f t="shared" si="4"/>
        <v>-4.7481408756726684E-2</v>
      </c>
      <c r="K29" s="182">
        <v>1856749</v>
      </c>
      <c r="L29" s="179">
        <v>1591409</v>
      </c>
      <c r="M29" s="180">
        <f t="shared" si="5"/>
        <v>0.85709430838524758</v>
      </c>
      <c r="N29" s="178">
        <v>1754836</v>
      </c>
      <c r="O29" s="179">
        <v>1558750</v>
      </c>
      <c r="P29" s="180">
        <f t="shared" si="6"/>
        <v>0.88825964363621446</v>
      </c>
      <c r="Q29" s="180">
        <f t="shared" si="7"/>
        <v>5.8075512469541346E-2</v>
      </c>
      <c r="R29" s="180">
        <f t="shared" si="8"/>
        <v>2.0952044907778689E-2</v>
      </c>
      <c r="S29" s="268">
        <f t="shared" si="9"/>
        <v>-3.1165335250966875E-2</v>
      </c>
      <c r="T29" s="189"/>
      <c r="U29" s="189"/>
    </row>
    <row r="30" spans="1:21" ht="16.5" x14ac:dyDescent="0.3">
      <c r="A30" s="177" t="s">
        <v>87</v>
      </c>
      <c r="B30" s="178">
        <v>70476</v>
      </c>
      <c r="C30" s="179">
        <v>59110</v>
      </c>
      <c r="D30" s="180">
        <f t="shared" si="0"/>
        <v>0.83872523979794544</v>
      </c>
      <c r="E30" s="178">
        <v>71104</v>
      </c>
      <c r="F30" s="179">
        <v>60905</v>
      </c>
      <c r="G30" s="180">
        <f t="shared" si="1"/>
        <v>0.85656221872187221</v>
      </c>
      <c r="H30" s="180">
        <f t="shared" si="2"/>
        <v>-8.8321332133213248E-3</v>
      </c>
      <c r="I30" s="180">
        <f t="shared" si="3"/>
        <v>-2.9472128725063662E-2</v>
      </c>
      <c r="J30" s="268">
        <f t="shared" si="4"/>
        <v>-1.7836978923926772E-2</v>
      </c>
      <c r="K30" s="182">
        <v>804388</v>
      </c>
      <c r="L30" s="179">
        <v>711558</v>
      </c>
      <c r="M30" s="180">
        <f t="shared" si="5"/>
        <v>0.88459549371696244</v>
      </c>
      <c r="N30" s="178">
        <v>789600</v>
      </c>
      <c r="O30" s="179">
        <v>657959</v>
      </c>
      <c r="P30" s="180">
        <f t="shared" si="6"/>
        <v>0.83328140830800401</v>
      </c>
      <c r="Q30" s="180">
        <f t="shared" si="7"/>
        <v>1.8728470111448736E-2</v>
      </c>
      <c r="R30" s="180">
        <f t="shared" si="8"/>
        <v>8.1462522740778587E-2</v>
      </c>
      <c r="S30" s="268">
        <f t="shared" si="9"/>
        <v>5.1314085408958432E-2</v>
      </c>
      <c r="T30" s="189"/>
      <c r="U30" s="189"/>
    </row>
    <row r="31" spans="1:21" ht="16.5" x14ac:dyDescent="0.3">
      <c r="A31" s="177" t="s">
        <v>89</v>
      </c>
      <c r="B31" s="178">
        <v>54624</v>
      </c>
      <c r="C31" s="179">
        <v>48552</v>
      </c>
      <c r="D31" s="180">
        <f t="shared" si="0"/>
        <v>0.88884007029876977</v>
      </c>
      <c r="E31" s="178">
        <v>41762</v>
      </c>
      <c r="F31" s="179">
        <v>36692</v>
      </c>
      <c r="G31" s="180">
        <f t="shared" si="1"/>
        <v>0.87859776830611558</v>
      </c>
      <c r="H31" s="180">
        <f t="shared" si="2"/>
        <v>0.30798333413150702</v>
      </c>
      <c r="I31" s="180">
        <f t="shared" si="3"/>
        <v>0.3232312220647553</v>
      </c>
      <c r="J31" s="268">
        <f t="shared" si="4"/>
        <v>1.024230199265419E-2</v>
      </c>
      <c r="K31" s="182">
        <v>618101</v>
      </c>
      <c r="L31" s="179">
        <v>515487</v>
      </c>
      <c r="M31" s="180">
        <f t="shared" si="5"/>
        <v>0.83398506069396428</v>
      </c>
      <c r="N31" s="178">
        <v>344660</v>
      </c>
      <c r="O31" s="179">
        <v>298541</v>
      </c>
      <c r="P31" s="180">
        <f t="shared" si="6"/>
        <v>0.8661898682759821</v>
      </c>
      <c r="Q31" s="180">
        <f t="shared" si="7"/>
        <v>0.79336447513491559</v>
      </c>
      <c r="R31" s="180">
        <f t="shared" si="8"/>
        <v>0.72668745666424384</v>
      </c>
      <c r="S31" s="268">
        <f t="shared" si="9"/>
        <v>-3.2204807582017825E-2</v>
      </c>
      <c r="T31" s="189"/>
      <c r="U31" s="189"/>
    </row>
    <row r="32" spans="1:21" ht="16.5" x14ac:dyDescent="0.3">
      <c r="A32" s="177" t="s">
        <v>90</v>
      </c>
      <c r="B32" s="178">
        <v>30768</v>
      </c>
      <c r="C32" s="179">
        <v>27720</v>
      </c>
      <c r="D32" s="180">
        <f t="shared" si="0"/>
        <v>0.90093603744149764</v>
      </c>
      <c r="E32" s="178">
        <v>39600</v>
      </c>
      <c r="F32" s="179">
        <v>32452</v>
      </c>
      <c r="G32" s="180">
        <f t="shared" si="1"/>
        <v>0.8194949494949495</v>
      </c>
      <c r="H32" s="180">
        <f t="shared" si="2"/>
        <v>-0.22303030303030302</v>
      </c>
      <c r="I32" s="180">
        <f t="shared" si="3"/>
        <v>-0.14581535806729939</v>
      </c>
      <c r="J32" s="268">
        <f t="shared" si="4"/>
        <v>8.1441087946548141E-2</v>
      </c>
      <c r="K32" s="182">
        <v>435066</v>
      </c>
      <c r="L32" s="179">
        <v>382734</v>
      </c>
      <c r="M32" s="180">
        <f t="shared" si="5"/>
        <v>0.8797148018921267</v>
      </c>
      <c r="N32" s="178">
        <v>425550</v>
      </c>
      <c r="O32" s="179">
        <v>377270</v>
      </c>
      <c r="P32" s="180">
        <f t="shared" si="6"/>
        <v>0.88654682176007515</v>
      </c>
      <c r="Q32" s="180">
        <f t="shared" si="7"/>
        <v>2.2361649629890623E-2</v>
      </c>
      <c r="R32" s="180">
        <f t="shared" si="8"/>
        <v>1.4482996262623615E-2</v>
      </c>
      <c r="S32" s="268">
        <f t="shared" si="9"/>
        <v>-6.8320198679484578E-3</v>
      </c>
      <c r="T32" s="189"/>
      <c r="U32" s="189"/>
    </row>
    <row r="33" spans="1:21" ht="16.5" x14ac:dyDescent="0.3">
      <c r="A33" s="177" t="s">
        <v>94</v>
      </c>
      <c r="B33" s="178">
        <v>25254</v>
      </c>
      <c r="C33" s="179">
        <v>21629</v>
      </c>
      <c r="D33" s="180">
        <f t="shared" si="0"/>
        <v>0.85645838283044273</v>
      </c>
      <c r="E33" s="178">
        <v>26928</v>
      </c>
      <c r="F33" s="179">
        <v>22460</v>
      </c>
      <c r="G33" s="180">
        <f t="shared" si="1"/>
        <v>0.83407605466428991</v>
      </c>
      <c r="H33" s="180">
        <f t="shared" si="2"/>
        <v>-6.216577540106949E-2</v>
      </c>
      <c r="I33" s="180">
        <f t="shared" si="3"/>
        <v>-3.6999109528049856E-2</v>
      </c>
      <c r="J33" s="268">
        <f t="shared" si="4"/>
        <v>2.2382328166152821E-2</v>
      </c>
      <c r="K33" s="182">
        <v>308841</v>
      </c>
      <c r="L33" s="179">
        <v>260853</v>
      </c>
      <c r="M33" s="180">
        <f t="shared" si="5"/>
        <v>0.84461907583513851</v>
      </c>
      <c r="N33" s="178">
        <v>312845</v>
      </c>
      <c r="O33" s="179">
        <v>264115</v>
      </c>
      <c r="P33" s="180">
        <f t="shared" si="6"/>
        <v>0.84423596349630003</v>
      </c>
      <c r="Q33" s="180">
        <f t="shared" si="7"/>
        <v>-1.2798670268024059E-2</v>
      </c>
      <c r="R33" s="180">
        <f t="shared" si="8"/>
        <v>-1.235068057474964E-2</v>
      </c>
      <c r="S33" s="268">
        <f t="shared" si="9"/>
        <v>3.8311233883847606E-4</v>
      </c>
      <c r="T33" s="189"/>
      <c r="U33" s="189"/>
    </row>
    <row r="34" spans="1:21" ht="16.5" x14ac:dyDescent="0.3">
      <c r="A34" s="177" t="s">
        <v>105</v>
      </c>
      <c r="B34" s="178">
        <v>15014</v>
      </c>
      <c r="C34" s="179">
        <v>13581</v>
      </c>
      <c r="D34" s="180">
        <f t="shared" si="0"/>
        <v>0.90455574796856264</v>
      </c>
      <c r="E34" s="178">
        <v>14500</v>
      </c>
      <c r="F34" s="179">
        <v>11923</v>
      </c>
      <c r="G34" s="180">
        <f t="shared" si="1"/>
        <v>0.82227586206896552</v>
      </c>
      <c r="H34" s="180">
        <f t="shared" si="2"/>
        <v>3.544827586206889E-2</v>
      </c>
      <c r="I34" s="180">
        <f t="shared" si="3"/>
        <v>0.13905896167072052</v>
      </c>
      <c r="J34" s="268">
        <f t="shared" si="4"/>
        <v>8.2279885899597116E-2</v>
      </c>
      <c r="K34" s="182">
        <v>162246</v>
      </c>
      <c r="L34" s="179">
        <v>144932</v>
      </c>
      <c r="M34" s="180">
        <f t="shared" si="5"/>
        <v>0.89328550472738932</v>
      </c>
      <c r="N34" s="178">
        <v>180292</v>
      </c>
      <c r="O34" s="179">
        <v>159172</v>
      </c>
      <c r="P34" s="180">
        <f t="shared" si="6"/>
        <v>0.88285669913251841</v>
      </c>
      <c r="Q34" s="180">
        <f t="shared" si="7"/>
        <v>-0.1000931821711446</v>
      </c>
      <c r="R34" s="180">
        <f t="shared" si="8"/>
        <v>-8.946297087427435E-2</v>
      </c>
      <c r="S34" s="268">
        <f t="shared" si="9"/>
        <v>1.0428805594870916E-2</v>
      </c>
      <c r="T34" s="189"/>
      <c r="U34" s="189"/>
    </row>
    <row r="35" spans="1:21" ht="16.5" x14ac:dyDescent="0.3">
      <c r="A35" s="177" t="s">
        <v>106</v>
      </c>
      <c r="B35" s="178">
        <v>14664</v>
      </c>
      <c r="C35" s="179">
        <v>11743</v>
      </c>
      <c r="D35" s="180">
        <f t="shared" si="0"/>
        <v>0.80080469176213853</v>
      </c>
      <c r="E35" s="178">
        <v>9024</v>
      </c>
      <c r="F35" s="179">
        <v>7555</v>
      </c>
      <c r="G35" s="180">
        <f t="shared" si="1"/>
        <v>0.8372118794326241</v>
      </c>
      <c r="H35" s="180">
        <f t="shared" si="2"/>
        <v>0.625</v>
      </c>
      <c r="I35" s="180">
        <f t="shared" si="3"/>
        <v>0.55433487756452671</v>
      </c>
      <c r="J35" s="268">
        <f t="shared" si="4"/>
        <v>-3.6407187670485563E-2</v>
      </c>
      <c r="K35" s="182">
        <v>178788</v>
      </c>
      <c r="L35" s="179">
        <v>147090</v>
      </c>
      <c r="M35" s="180">
        <f t="shared" si="5"/>
        <v>0.82270622189408682</v>
      </c>
      <c r="N35" s="178">
        <v>126900</v>
      </c>
      <c r="O35" s="179">
        <v>103344</v>
      </c>
      <c r="P35" s="180">
        <f t="shared" si="6"/>
        <v>0.81437352245862882</v>
      </c>
      <c r="Q35" s="180">
        <f t="shared" si="7"/>
        <v>0.40888888888888886</v>
      </c>
      <c r="R35" s="180">
        <f t="shared" si="8"/>
        <v>0.42330469112865776</v>
      </c>
      <c r="S35" s="268">
        <f t="shared" si="9"/>
        <v>8.332699435458002E-3</v>
      </c>
      <c r="T35" s="189"/>
      <c r="U35" s="189"/>
    </row>
    <row r="36" spans="1:21" ht="16.5" x14ac:dyDescent="0.3">
      <c r="A36" s="177" t="s">
        <v>98</v>
      </c>
      <c r="B36" s="178">
        <v>6392</v>
      </c>
      <c r="C36" s="179">
        <v>4669</v>
      </c>
      <c r="D36" s="180">
        <f t="shared" si="0"/>
        <v>0.73044430538172711</v>
      </c>
      <c r="E36" s="178">
        <v>6120</v>
      </c>
      <c r="F36" s="179">
        <v>4285</v>
      </c>
      <c r="G36" s="180">
        <f t="shared" si="1"/>
        <v>0.70016339869281041</v>
      </c>
      <c r="H36" s="180">
        <f t="shared" si="2"/>
        <v>4.4444444444444509E-2</v>
      </c>
      <c r="I36" s="180">
        <f t="shared" si="3"/>
        <v>8.9614935822637021E-2</v>
      </c>
      <c r="J36" s="268">
        <f t="shared" si="4"/>
        <v>3.0280906688916698E-2</v>
      </c>
      <c r="K36" s="182">
        <v>85744</v>
      </c>
      <c r="L36" s="179">
        <v>61391</v>
      </c>
      <c r="M36" s="180">
        <f t="shared" si="5"/>
        <v>0.71598012688934498</v>
      </c>
      <c r="N36" s="178">
        <v>62640</v>
      </c>
      <c r="O36" s="179">
        <v>42864</v>
      </c>
      <c r="P36" s="180">
        <f t="shared" si="6"/>
        <v>0.68429118773946362</v>
      </c>
      <c r="Q36" s="180">
        <f t="shared" si="7"/>
        <v>0.36883780332056193</v>
      </c>
      <c r="R36" s="180">
        <f t="shared" si="8"/>
        <v>0.43222751026502437</v>
      </c>
      <c r="S36" s="268">
        <f t="shared" si="9"/>
        <v>3.1688939149881357E-2</v>
      </c>
      <c r="T36" s="189"/>
      <c r="U36" s="189"/>
    </row>
    <row r="37" spans="1:21" ht="16.5" x14ac:dyDescent="0.3">
      <c r="A37" s="177" t="s">
        <v>468</v>
      </c>
      <c r="B37" s="178">
        <v>0</v>
      </c>
      <c r="C37" s="179">
        <v>0</v>
      </c>
      <c r="D37" s="180" t="str">
        <f t="shared" si="0"/>
        <v/>
      </c>
      <c r="E37" s="178">
        <v>0</v>
      </c>
      <c r="F37" s="179">
        <v>0</v>
      </c>
      <c r="G37" s="180" t="str">
        <f t="shared" si="1"/>
        <v/>
      </c>
      <c r="H37" s="180" t="str">
        <f t="shared" si="2"/>
        <v/>
      </c>
      <c r="I37" s="180" t="str">
        <f t="shared" si="3"/>
        <v/>
      </c>
      <c r="J37" s="268" t="str">
        <f t="shared" si="4"/>
        <v/>
      </c>
      <c r="K37" s="182">
        <v>54</v>
      </c>
      <c r="L37" s="179">
        <v>0</v>
      </c>
      <c r="M37" s="180">
        <f t="shared" si="5"/>
        <v>0</v>
      </c>
      <c r="N37" s="178">
        <v>0</v>
      </c>
      <c r="O37" s="179">
        <v>0</v>
      </c>
      <c r="P37" s="180" t="str">
        <f t="shared" si="6"/>
        <v/>
      </c>
      <c r="Q37" s="180" t="str">
        <f t="shared" si="7"/>
        <v/>
      </c>
      <c r="R37" s="180" t="str">
        <f t="shared" si="8"/>
        <v/>
      </c>
      <c r="S37" s="268" t="str">
        <f t="shared" si="9"/>
        <v/>
      </c>
      <c r="T37" s="189"/>
      <c r="U37" s="189"/>
    </row>
    <row r="38" spans="1:21" ht="16.5" x14ac:dyDescent="0.3">
      <c r="A38" s="177" t="s">
        <v>405</v>
      </c>
      <c r="B38" s="178">
        <v>0</v>
      </c>
      <c r="C38" s="179">
        <v>0</v>
      </c>
      <c r="D38" s="180" t="str">
        <f t="shared" si="0"/>
        <v/>
      </c>
      <c r="E38" s="178">
        <v>230</v>
      </c>
      <c r="F38" s="179">
        <v>0</v>
      </c>
      <c r="G38" s="180">
        <f t="shared" si="1"/>
        <v>0</v>
      </c>
      <c r="H38" s="180">
        <f t="shared" si="2"/>
        <v>-1</v>
      </c>
      <c r="I38" s="180" t="str">
        <f t="shared" si="3"/>
        <v/>
      </c>
      <c r="J38" s="268" t="str">
        <f t="shared" si="4"/>
        <v/>
      </c>
      <c r="K38" s="182">
        <v>0</v>
      </c>
      <c r="L38" s="179">
        <v>0</v>
      </c>
      <c r="M38" s="180" t="str">
        <f t="shared" si="5"/>
        <v/>
      </c>
      <c r="N38" s="178">
        <v>3080</v>
      </c>
      <c r="O38" s="179">
        <v>1189</v>
      </c>
      <c r="P38" s="180">
        <f t="shared" si="6"/>
        <v>0.38603896103896101</v>
      </c>
      <c r="Q38" s="180">
        <f t="shared" si="7"/>
        <v>-1</v>
      </c>
      <c r="R38" s="180">
        <f t="shared" si="8"/>
        <v>-1</v>
      </c>
      <c r="S38" s="268" t="str">
        <f t="shared" si="9"/>
        <v/>
      </c>
      <c r="T38" s="189"/>
      <c r="U38" s="189"/>
    </row>
    <row r="39" spans="1:21" ht="16.5" x14ac:dyDescent="0.3">
      <c r="A39" s="177" t="s">
        <v>112</v>
      </c>
      <c r="B39" s="178">
        <v>0</v>
      </c>
      <c r="C39" s="179">
        <v>0</v>
      </c>
      <c r="D39" s="180" t="str">
        <f t="shared" si="0"/>
        <v/>
      </c>
      <c r="E39" s="178">
        <v>0</v>
      </c>
      <c r="F39" s="179">
        <v>0</v>
      </c>
      <c r="G39" s="180" t="str">
        <f t="shared" si="1"/>
        <v/>
      </c>
      <c r="H39" s="180" t="str">
        <f t="shared" si="2"/>
        <v/>
      </c>
      <c r="I39" s="180" t="str">
        <f t="shared" si="3"/>
        <v/>
      </c>
      <c r="J39" s="268" t="str">
        <f t="shared" si="4"/>
        <v/>
      </c>
      <c r="K39" s="182">
        <v>1843</v>
      </c>
      <c r="L39" s="179">
        <v>1777</v>
      </c>
      <c r="M39" s="180">
        <f t="shared" si="5"/>
        <v>0.96418882257189364</v>
      </c>
      <c r="N39" s="178">
        <v>0</v>
      </c>
      <c r="O39" s="179">
        <v>0</v>
      </c>
      <c r="P39" s="180" t="str">
        <f t="shared" si="6"/>
        <v/>
      </c>
      <c r="Q39" s="180" t="str">
        <f t="shared" si="7"/>
        <v/>
      </c>
      <c r="R39" s="180" t="str">
        <f t="shared" si="8"/>
        <v/>
      </c>
      <c r="S39" s="268" t="str">
        <f t="shared" si="9"/>
        <v/>
      </c>
    </row>
    <row r="40" spans="1:21" ht="16.5" x14ac:dyDescent="0.3">
      <c r="A40" s="177" t="s">
        <v>609</v>
      </c>
      <c r="B40" s="178">
        <v>0</v>
      </c>
      <c r="C40" s="179">
        <v>0</v>
      </c>
      <c r="D40" s="180" t="str">
        <f t="shared" si="0"/>
        <v/>
      </c>
      <c r="E40" s="178">
        <v>0</v>
      </c>
      <c r="F40" s="179">
        <v>0</v>
      </c>
      <c r="G40" s="180" t="str">
        <f t="shared" si="1"/>
        <v/>
      </c>
      <c r="H40" s="180" t="str">
        <f t="shared" si="2"/>
        <v/>
      </c>
      <c r="I40" s="180" t="str">
        <f t="shared" si="3"/>
        <v/>
      </c>
      <c r="J40" s="268" t="str">
        <f t="shared" si="4"/>
        <v/>
      </c>
      <c r="K40" s="182">
        <v>3264</v>
      </c>
      <c r="L40" s="179">
        <v>0</v>
      </c>
      <c r="M40" s="180">
        <f t="shared" si="5"/>
        <v>0</v>
      </c>
      <c r="N40" s="178">
        <v>0</v>
      </c>
      <c r="O40" s="179">
        <v>0</v>
      </c>
      <c r="P40" s="180" t="str">
        <f t="shared" si="6"/>
        <v/>
      </c>
      <c r="Q40" s="180" t="str">
        <f t="shared" si="7"/>
        <v/>
      </c>
      <c r="R40" s="180" t="str">
        <f t="shared" si="8"/>
        <v/>
      </c>
      <c r="S40" s="268" t="str">
        <f t="shared" si="9"/>
        <v/>
      </c>
    </row>
    <row r="41" spans="1:21" ht="16.5" x14ac:dyDescent="0.3">
      <c r="A41" s="177" t="s">
        <v>88</v>
      </c>
      <c r="B41" s="178">
        <v>0</v>
      </c>
      <c r="C41" s="179">
        <v>0</v>
      </c>
      <c r="D41" s="180" t="str">
        <f t="shared" si="0"/>
        <v/>
      </c>
      <c r="E41" s="178">
        <v>24</v>
      </c>
      <c r="F41" s="179">
        <v>0</v>
      </c>
      <c r="G41" s="180">
        <f t="shared" si="1"/>
        <v>0</v>
      </c>
      <c r="H41" s="180">
        <f t="shared" si="2"/>
        <v>-1</v>
      </c>
      <c r="I41" s="180" t="str">
        <f t="shared" si="3"/>
        <v/>
      </c>
      <c r="J41" s="268" t="str">
        <f t="shared" si="4"/>
        <v/>
      </c>
      <c r="K41" s="182">
        <v>228</v>
      </c>
      <c r="L41" s="179">
        <v>0</v>
      </c>
      <c r="M41" s="180">
        <f t="shared" si="5"/>
        <v>0</v>
      </c>
      <c r="N41" s="178">
        <v>72</v>
      </c>
      <c r="O41" s="179">
        <v>0</v>
      </c>
      <c r="P41" s="180">
        <f t="shared" si="6"/>
        <v>0</v>
      </c>
      <c r="Q41" s="180">
        <f t="shared" si="7"/>
        <v>2.1666666666666665</v>
      </c>
      <c r="R41" s="180" t="str">
        <f t="shared" si="8"/>
        <v/>
      </c>
      <c r="S41" s="268">
        <f t="shared" si="9"/>
        <v>0</v>
      </c>
    </row>
    <row r="42" spans="1:21" ht="16.5" x14ac:dyDescent="0.3">
      <c r="A42" s="177" t="s">
        <v>465</v>
      </c>
      <c r="B42" s="178">
        <v>0</v>
      </c>
      <c r="C42" s="179">
        <v>0</v>
      </c>
      <c r="D42" s="180" t="str">
        <f t="shared" si="0"/>
        <v/>
      </c>
      <c r="E42" s="178">
        <v>0</v>
      </c>
      <c r="F42" s="179">
        <v>0</v>
      </c>
      <c r="G42" s="180" t="str">
        <f t="shared" si="1"/>
        <v/>
      </c>
      <c r="H42" s="180" t="str">
        <f t="shared" si="2"/>
        <v/>
      </c>
      <c r="I42" s="180" t="str">
        <f t="shared" si="3"/>
        <v/>
      </c>
      <c r="J42" s="268" t="str">
        <f t="shared" si="4"/>
        <v/>
      </c>
      <c r="K42" s="182">
        <v>80</v>
      </c>
      <c r="L42" s="179">
        <v>79</v>
      </c>
      <c r="M42" s="180">
        <f t="shared" si="5"/>
        <v>0.98750000000000004</v>
      </c>
      <c r="N42" s="178">
        <v>0</v>
      </c>
      <c r="O42" s="179">
        <v>0</v>
      </c>
      <c r="P42" s="180" t="str">
        <f t="shared" si="6"/>
        <v/>
      </c>
      <c r="Q42" s="180" t="str">
        <f t="shared" si="7"/>
        <v/>
      </c>
      <c r="R42" s="180" t="str">
        <f t="shared" si="8"/>
        <v/>
      </c>
      <c r="S42" s="268" t="str">
        <f t="shared" si="9"/>
        <v/>
      </c>
    </row>
    <row r="43" spans="1:21" ht="16.5" x14ac:dyDescent="0.3">
      <c r="A43" s="177" t="s">
        <v>454</v>
      </c>
      <c r="B43" s="178">
        <v>0</v>
      </c>
      <c r="C43" s="179">
        <v>0</v>
      </c>
      <c r="D43" s="180" t="str">
        <f t="shared" si="0"/>
        <v/>
      </c>
      <c r="E43" s="178">
        <v>0</v>
      </c>
      <c r="F43" s="179">
        <v>0</v>
      </c>
      <c r="G43" s="180" t="str">
        <f t="shared" si="1"/>
        <v/>
      </c>
      <c r="H43" s="180" t="str">
        <f t="shared" si="2"/>
        <v/>
      </c>
      <c r="I43" s="180" t="str">
        <f t="shared" si="3"/>
        <v/>
      </c>
      <c r="J43" s="268" t="str">
        <f t="shared" si="4"/>
        <v/>
      </c>
      <c r="K43" s="182">
        <v>0</v>
      </c>
      <c r="L43" s="179">
        <v>0</v>
      </c>
      <c r="M43" s="180" t="str">
        <f t="shared" si="5"/>
        <v/>
      </c>
      <c r="N43" s="178">
        <v>88</v>
      </c>
      <c r="O43" s="179">
        <v>0</v>
      </c>
      <c r="P43" s="180">
        <f t="shared" si="6"/>
        <v>0</v>
      </c>
      <c r="Q43" s="180">
        <f t="shared" si="7"/>
        <v>-1</v>
      </c>
      <c r="R43" s="180" t="str">
        <f t="shared" si="8"/>
        <v/>
      </c>
      <c r="S43" s="268" t="str">
        <f t="shared" si="9"/>
        <v/>
      </c>
    </row>
    <row r="44" spans="1:21" ht="16.5" x14ac:dyDescent="0.3">
      <c r="A44" s="177" t="s">
        <v>451</v>
      </c>
      <c r="B44" s="178">
        <v>0</v>
      </c>
      <c r="C44" s="179">
        <v>0</v>
      </c>
      <c r="D44" s="180" t="str">
        <f t="shared" si="0"/>
        <v/>
      </c>
      <c r="E44" s="178">
        <v>0</v>
      </c>
      <c r="F44" s="179">
        <v>0</v>
      </c>
      <c r="G44" s="180" t="str">
        <f t="shared" si="1"/>
        <v/>
      </c>
      <c r="H44" s="180" t="str">
        <f t="shared" si="2"/>
        <v/>
      </c>
      <c r="I44" s="180" t="str">
        <f t="shared" si="3"/>
        <v/>
      </c>
      <c r="J44" s="268" t="str">
        <f t="shared" si="4"/>
        <v/>
      </c>
      <c r="K44" s="182">
        <v>0</v>
      </c>
      <c r="L44" s="179">
        <v>0</v>
      </c>
      <c r="M44" s="180" t="str">
        <f t="shared" si="5"/>
        <v/>
      </c>
      <c r="N44" s="178">
        <v>80</v>
      </c>
      <c r="O44" s="179">
        <v>68</v>
      </c>
      <c r="P44" s="180">
        <f t="shared" si="6"/>
        <v>0.85</v>
      </c>
      <c r="Q44" s="180">
        <f t="shared" si="7"/>
        <v>-1</v>
      </c>
      <c r="R44" s="180">
        <f t="shared" si="8"/>
        <v>-1</v>
      </c>
      <c r="S44" s="268" t="str">
        <f t="shared" si="9"/>
        <v/>
      </c>
    </row>
    <row r="45" spans="1:21" ht="16.5" x14ac:dyDescent="0.3">
      <c r="A45" s="177" t="s">
        <v>403</v>
      </c>
      <c r="B45" s="178">
        <v>0</v>
      </c>
      <c r="C45" s="179">
        <v>0</v>
      </c>
      <c r="D45" s="180" t="str">
        <f t="shared" si="0"/>
        <v/>
      </c>
      <c r="E45" s="178">
        <v>0</v>
      </c>
      <c r="F45" s="179">
        <v>0</v>
      </c>
      <c r="G45" s="180" t="str">
        <f t="shared" si="1"/>
        <v/>
      </c>
      <c r="H45" s="180" t="str">
        <f t="shared" si="2"/>
        <v/>
      </c>
      <c r="I45" s="180" t="str">
        <f t="shared" si="3"/>
        <v/>
      </c>
      <c r="J45" s="268" t="str">
        <f t="shared" si="4"/>
        <v/>
      </c>
      <c r="K45" s="182">
        <v>0</v>
      </c>
      <c r="L45" s="179">
        <v>0</v>
      </c>
      <c r="M45" s="180" t="str">
        <f t="shared" si="5"/>
        <v/>
      </c>
      <c r="N45" s="178">
        <v>80</v>
      </c>
      <c r="O45" s="179">
        <v>50</v>
      </c>
      <c r="P45" s="180">
        <f t="shared" si="6"/>
        <v>0.625</v>
      </c>
      <c r="Q45" s="180">
        <f t="shared" si="7"/>
        <v>-1</v>
      </c>
      <c r="R45" s="180">
        <f t="shared" si="8"/>
        <v>-1</v>
      </c>
      <c r="S45" s="268" t="str">
        <f t="shared" si="9"/>
        <v/>
      </c>
    </row>
    <row r="46" spans="1:21" ht="16.5" x14ac:dyDescent="0.3">
      <c r="A46" s="177" t="s">
        <v>466</v>
      </c>
      <c r="B46" s="178">
        <v>0</v>
      </c>
      <c r="C46" s="179">
        <v>0</v>
      </c>
      <c r="D46" s="180" t="str">
        <f t="shared" si="0"/>
        <v/>
      </c>
      <c r="E46" s="178">
        <v>0</v>
      </c>
      <c r="F46" s="179">
        <v>0</v>
      </c>
      <c r="G46" s="180" t="str">
        <f t="shared" si="1"/>
        <v/>
      </c>
      <c r="H46" s="180" t="str">
        <f t="shared" si="2"/>
        <v/>
      </c>
      <c r="I46" s="180" t="str">
        <f t="shared" si="3"/>
        <v/>
      </c>
      <c r="J46" s="268" t="str">
        <f t="shared" si="4"/>
        <v/>
      </c>
      <c r="K46" s="182">
        <v>0</v>
      </c>
      <c r="L46" s="179">
        <v>0</v>
      </c>
      <c r="M46" s="180" t="str">
        <f t="shared" si="5"/>
        <v/>
      </c>
      <c r="N46" s="178">
        <v>80</v>
      </c>
      <c r="O46" s="179">
        <v>14</v>
      </c>
      <c r="P46" s="180">
        <f t="shared" si="6"/>
        <v>0.17499999999999999</v>
      </c>
      <c r="Q46" s="180">
        <f t="shared" si="7"/>
        <v>-1</v>
      </c>
      <c r="R46" s="180">
        <f t="shared" si="8"/>
        <v>-1</v>
      </c>
      <c r="S46" s="268" t="str">
        <f t="shared" si="9"/>
        <v/>
      </c>
    </row>
    <row r="47" spans="1:21" ht="16.5" x14ac:dyDescent="0.3">
      <c r="A47" s="177" t="s">
        <v>452</v>
      </c>
      <c r="B47" s="178">
        <v>0</v>
      </c>
      <c r="C47" s="179">
        <v>0</v>
      </c>
      <c r="D47" s="180" t="str">
        <f t="shared" si="0"/>
        <v/>
      </c>
      <c r="E47" s="178">
        <v>0</v>
      </c>
      <c r="F47" s="179">
        <v>0</v>
      </c>
      <c r="G47" s="180" t="str">
        <f t="shared" si="1"/>
        <v/>
      </c>
      <c r="H47" s="180"/>
      <c r="I47" s="180"/>
      <c r="J47" s="268" t="str">
        <f t="shared" si="4"/>
        <v/>
      </c>
      <c r="K47" s="182">
        <v>19050</v>
      </c>
      <c r="L47" s="179">
        <v>14504</v>
      </c>
      <c r="M47" s="180">
        <f t="shared" si="5"/>
        <v>0.76136482939632544</v>
      </c>
      <c r="N47" s="178">
        <v>0</v>
      </c>
      <c r="O47" s="179">
        <v>0</v>
      </c>
      <c r="P47" s="180" t="str">
        <f t="shared" si="6"/>
        <v/>
      </c>
      <c r="Q47" s="180" t="str">
        <f t="shared" si="7"/>
        <v/>
      </c>
      <c r="R47" s="180" t="str">
        <f t="shared" si="8"/>
        <v/>
      </c>
      <c r="S47" s="268" t="str">
        <f t="shared" si="9"/>
        <v/>
      </c>
    </row>
    <row r="48" spans="1:21" ht="16.5" x14ac:dyDescent="0.3">
      <c r="A48" s="177" t="s">
        <v>462</v>
      </c>
      <c r="B48" s="178">
        <v>0</v>
      </c>
      <c r="C48" s="179">
        <v>0</v>
      </c>
      <c r="D48" s="180" t="str">
        <f t="shared" si="0"/>
        <v/>
      </c>
      <c r="E48" s="178">
        <v>0</v>
      </c>
      <c r="F48" s="179">
        <v>0</v>
      </c>
      <c r="G48" s="180" t="str">
        <f t="shared" si="1"/>
        <v/>
      </c>
      <c r="H48" s="180"/>
      <c r="I48" s="180"/>
      <c r="J48" s="268" t="str">
        <f t="shared" si="4"/>
        <v/>
      </c>
      <c r="K48" s="182">
        <v>0</v>
      </c>
      <c r="L48" s="179">
        <v>0</v>
      </c>
      <c r="M48" s="180" t="str">
        <f t="shared" si="5"/>
        <v/>
      </c>
      <c r="N48" s="178">
        <v>68</v>
      </c>
      <c r="O48" s="179">
        <v>0</v>
      </c>
      <c r="P48" s="180">
        <f t="shared" si="6"/>
        <v>0</v>
      </c>
      <c r="Q48" s="180">
        <f t="shared" si="7"/>
        <v>-1</v>
      </c>
      <c r="R48" s="180" t="str">
        <f t="shared" si="8"/>
        <v/>
      </c>
      <c r="S48" s="268" t="str">
        <f t="shared" si="9"/>
        <v/>
      </c>
    </row>
    <row r="49" spans="1:19" ht="16.5" x14ac:dyDescent="0.3">
      <c r="A49" s="177" t="s">
        <v>469</v>
      </c>
      <c r="B49" s="178">
        <v>0</v>
      </c>
      <c r="C49" s="179">
        <v>0</v>
      </c>
      <c r="D49" s="180" t="str">
        <f t="shared" si="0"/>
        <v/>
      </c>
      <c r="E49" s="178">
        <v>0</v>
      </c>
      <c r="F49" s="179">
        <v>0</v>
      </c>
      <c r="G49" s="180" t="str">
        <f t="shared" si="1"/>
        <v/>
      </c>
      <c r="H49" s="180"/>
      <c r="I49" s="180"/>
      <c r="J49" s="268" t="str">
        <f t="shared" si="4"/>
        <v/>
      </c>
      <c r="K49" s="182">
        <v>0</v>
      </c>
      <c r="L49" s="179">
        <v>0</v>
      </c>
      <c r="M49" s="180" t="str">
        <f t="shared" si="5"/>
        <v/>
      </c>
      <c r="N49" s="178">
        <v>200</v>
      </c>
      <c r="O49" s="179">
        <v>85</v>
      </c>
      <c r="P49" s="180">
        <f t="shared" si="6"/>
        <v>0.42499999999999999</v>
      </c>
      <c r="Q49" s="180">
        <f t="shared" si="7"/>
        <v>-1</v>
      </c>
      <c r="R49" s="180">
        <f t="shared" si="8"/>
        <v>-1</v>
      </c>
      <c r="S49" s="268" t="str">
        <f t="shared" si="9"/>
        <v/>
      </c>
    </row>
    <row r="50" spans="1:19" ht="17.25" thickBot="1" x14ac:dyDescent="0.35">
      <c r="A50" s="177" t="s">
        <v>103</v>
      </c>
      <c r="B50" s="178">
        <v>0</v>
      </c>
      <c r="C50" s="179">
        <v>0</v>
      </c>
      <c r="D50" s="180" t="str">
        <f t="shared" si="0"/>
        <v/>
      </c>
      <c r="E50" s="178">
        <v>10440</v>
      </c>
      <c r="F50" s="179">
        <v>8569</v>
      </c>
      <c r="G50" s="180">
        <f t="shared" si="1"/>
        <v>0.82078544061302683</v>
      </c>
      <c r="H50" s="180">
        <f t="shared" si="2"/>
        <v>-1</v>
      </c>
      <c r="I50" s="180">
        <f t="shared" si="3"/>
        <v>-1</v>
      </c>
      <c r="J50" s="268" t="str">
        <f t="shared" si="4"/>
        <v/>
      </c>
      <c r="K50" s="182">
        <v>87138</v>
      </c>
      <c r="L50" s="179">
        <v>72812</v>
      </c>
      <c r="M50" s="180">
        <f t="shared" si="5"/>
        <v>0.83559411508182424</v>
      </c>
      <c r="N50" s="178">
        <v>113736</v>
      </c>
      <c r="O50" s="179">
        <v>90860</v>
      </c>
      <c r="P50" s="180">
        <f t="shared" si="6"/>
        <v>0.79886755292959133</v>
      </c>
      <c r="Q50" s="180">
        <f t="shared" si="7"/>
        <v>-0.23385735387212492</v>
      </c>
      <c r="R50" s="180">
        <f t="shared" si="8"/>
        <v>-0.19863526304204271</v>
      </c>
      <c r="S50" s="268">
        <f t="shared" si="9"/>
        <v>3.6726562152232911E-2</v>
      </c>
    </row>
    <row r="51" spans="1:19" ht="15.75" thickTop="1" x14ac:dyDescent="0.25">
      <c r="A51" s="224" t="s">
        <v>380</v>
      </c>
      <c r="B51" s="225">
        <v>371550</v>
      </c>
      <c r="C51" s="226">
        <v>290017</v>
      </c>
      <c r="D51" s="227">
        <f t="shared" si="0"/>
        <v>0.78055981698290944</v>
      </c>
      <c r="E51" s="225">
        <v>405555</v>
      </c>
      <c r="F51" s="226">
        <v>323515</v>
      </c>
      <c r="G51" s="227">
        <f t="shared" si="1"/>
        <v>0.79770931193056427</v>
      </c>
      <c r="H51" s="227">
        <f t="shared" si="2"/>
        <v>-8.3848060065835672E-2</v>
      </c>
      <c r="I51" s="227">
        <f t="shared" si="3"/>
        <v>-0.10354388513670154</v>
      </c>
      <c r="J51" s="271">
        <f t="shared" si="4"/>
        <v>-1.7149494947654831E-2</v>
      </c>
      <c r="K51" s="228">
        <v>4623777</v>
      </c>
      <c r="L51" s="226">
        <v>3665428</v>
      </c>
      <c r="M51" s="227">
        <f t="shared" si="5"/>
        <v>0.79273459771091903</v>
      </c>
      <c r="N51" s="225">
        <v>4476785</v>
      </c>
      <c r="O51" s="226">
        <v>3649783</v>
      </c>
      <c r="P51" s="227">
        <f t="shared" si="6"/>
        <v>0.81526876988731867</v>
      </c>
      <c r="Q51" s="227">
        <f t="shared" si="7"/>
        <v>3.2834277277108415E-2</v>
      </c>
      <c r="R51" s="227">
        <f t="shared" si="8"/>
        <v>4.2865562144378533E-3</v>
      </c>
      <c r="S51" s="271">
        <f t="shared" si="9"/>
        <v>-2.2534172176399636E-2</v>
      </c>
    </row>
    <row r="52" spans="1:19" ht="16.5" x14ac:dyDescent="0.3">
      <c r="A52" s="177" t="s">
        <v>84</v>
      </c>
      <c r="B52" s="178">
        <v>129275</v>
      </c>
      <c r="C52" s="179">
        <v>107630</v>
      </c>
      <c r="D52" s="180">
        <f t="shared" si="0"/>
        <v>0.83256623477083735</v>
      </c>
      <c r="E52" s="178">
        <v>114810</v>
      </c>
      <c r="F52" s="179">
        <v>101145</v>
      </c>
      <c r="G52" s="180">
        <f t="shared" si="1"/>
        <v>0.88097726678860722</v>
      </c>
      <c r="H52" s="180">
        <f t="shared" si="2"/>
        <v>0.12599076735476</v>
      </c>
      <c r="I52" s="180">
        <f t="shared" si="3"/>
        <v>6.4115873251272992E-2</v>
      </c>
      <c r="J52" s="268">
        <f t="shared" si="4"/>
        <v>-4.8411032017769862E-2</v>
      </c>
      <c r="K52" s="182">
        <v>1521025</v>
      </c>
      <c r="L52" s="179">
        <v>1286763</v>
      </c>
      <c r="M52" s="180">
        <f t="shared" si="5"/>
        <v>0.84598412254893907</v>
      </c>
      <c r="N52" s="178">
        <v>1319383</v>
      </c>
      <c r="O52" s="179">
        <v>1160432</v>
      </c>
      <c r="P52" s="180">
        <f t="shared" si="6"/>
        <v>0.87952626341251938</v>
      </c>
      <c r="Q52" s="180">
        <f t="shared" si="7"/>
        <v>0.1528305276026749</v>
      </c>
      <c r="R52" s="180">
        <f t="shared" si="8"/>
        <v>0.10886549147214142</v>
      </c>
      <c r="S52" s="268">
        <f t="shared" si="9"/>
        <v>-3.3542140863580316E-2</v>
      </c>
    </row>
    <row r="53" spans="1:19" ht="16.5" x14ac:dyDescent="0.3">
      <c r="A53" s="177" t="s">
        <v>86</v>
      </c>
      <c r="B53" s="178">
        <v>72810</v>
      </c>
      <c r="C53" s="179">
        <v>46220</v>
      </c>
      <c r="D53" s="180">
        <f t="shared" si="0"/>
        <v>0.634802911687955</v>
      </c>
      <c r="E53" s="178">
        <v>73620</v>
      </c>
      <c r="F53" s="179">
        <v>59346</v>
      </c>
      <c r="G53" s="180">
        <f t="shared" si="1"/>
        <v>0.8061124694376528</v>
      </c>
      <c r="H53" s="180">
        <f t="shared" si="2"/>
        <v>-1.1002444987775029E-2</v>
      </c>
      <c r="I53" s="180">
        <f t="shared" si="3"/>
        <v>-0.22117750143227854</v>
      </c>
      <c r="J53" s="268">
        <f t="shared" si="4"/>
        <v>-0.17130955774969781</v>
      </c>
      <c r="K53" s="182">
        <v>778744</v>
      </c>
      <c r="L53" s="179">
        <v>607712</v>
      </c>
      <c r="M53" s="180">
        <f t="shared" si="5"/>
        <v>0.78037455184245397</v>
      </c>
      <c r="N53" s="178">
        <v>746490</v>
      </c>
      <c r="O53" s="179">
        <v>608632</v>
      </c>
      <c r="P53" s="180">
        <f t="shared" si="6"/>
        <v>0.815325054588809</v>
      </c>
      <c r="Q53" s="180">
        <f t="shared" si="7"/>
        <v>4.3207544642259066E-2</v>
      </c>
      <c r="R53" s="180">
        <f t="shared" si="8"/>
        <v>-1.5115866402028999E-3</v>
      </c>
      <c r="S53" s="268">
        <f t="shared" si="9"/>
        <v>-3.4950502746355028E-2</v>
      </c>
    </row>
    <row r="54" spans="1:19" ht="16.5" x14ac:dyDescent="0.3">
      <c r="A54" s="177" t="s">
        <v>93</v>
      </c>
      <c r="B54" s="178">
        <v>39466</v>
      </c>
      <c r="C54" s="179">
        <v>32504</v>
      </c>
      <c r="D54" s="180">
        <f t="shared" si="0"/>
        <v>0.82359499315866824</v>
      </c>
      <c r="E54" s="178">
        <v>34718</v>
      </c>
      <c r="F54" s="179">
        <v>27886</v>
      </c>
      <c r="G54" s="180">
        <f t="shared" si="1"/>
        <v>0.80321447087965891</v>
      </c>
      <c r="H54" s="180">
        <f t="shared" si="2"/>
        <v>0.13675902989803568</v>
      </c>
      <c r="I54" s="180">
        <f t="shared" si="3"/>
        <v>0.16560281144660394</v>
      </c>
      <c r="J54" s="268">
        <f t="shared" si="4"/>
        <v>2.0380522279009328E-2</v>
      </c>
      <c r="K54" s="182">
        <v>446553</v>
      </c>
      <c r="L54" s="179">
        <v>365179</v>
      </c>
      <c r="M54" s="180">
        <f t="shared" si="5"/>
        <v>0.81777303030099446</v>
      </c>
      <c r="N54" s="178">
        <v>386758</v>
      </c>
      <c r="O54" s="179">
        <v>321926</v>
      </c>
      <c r="P54" s="180">
        <f t="shared" si="6"/>
        <v>0.83237062969608899</v>
      </c>
      <c r="Q54" s="180">
        <f t="shared" si="7"/>
        <v>0.15460572244142323</v>
      </c>
      <c r="R54" s="180">
        <f t="shared" si="8"/>
        <v>0.13435696402278774</v>
      </c>
      <c r="S54" s="268">
        <f t="shared" si="9"/>
        <v>-1.4597599395094529E-2</v>
      </c>
    </row>
    <row r="55" spans="1:19" ht="16.5" x14ac:dyDescent="0.3">
      <c r="A55" s="177" t="s">
        <v>88</v>
      </c>
      <c r="B55" s="178">
        <v>35244</v>
      </c>
      <c r="C55" s="179">
        <v>27543</v>
      </c>
      <c r="D55" s="180">
        <f t="shared" si="0"/>
        <v>0.78149472250595842</v>
      </c>
      <c r="E55" s="178">
        <v>26034</v>
      </c>
      <c r="F55" s="179">
        <v>21639</v>
      </c>
      <c r="G55" s="180">
        <f t="shared" si="1"/>
        <v>0.8311823000691404</v>
      </c>
      <c r="H55" s="180">
        <f t="shared" si="2"/>
        <v>0.35376814934316658</v>
      </c>
      <c r="I55" s="180">
        <f t="shared" si="3"/>
        <v>0.27284070428393181</v>
      </c>
      <c r="J55" s="268">
        <f t="shared" si="4"/>
        <v>-4.9687577563181984E-2</v>
      </c>
      <c r="K55" s="182">
        <v>459199</v>
      </c>
      <c r="L55" s="179">
        <v>374182</v>
      </c>
      <c r="M55" s="180">
        <f t="shared" si="5"/>
        <v>0.81485804629365477</v>
      </c>
      <c r="N55" s="178">
        <v>459528</v>
      </c>
      <c r="O55" s="179">
        <v>384196</v>
      </c>
      <c r="P55" s="180">
        <f t="shared" si="6"/>
        <v>0.83606657265716122</v>
      </c>
      <c r="Q55" s="180">
        <f t="shared" si="7"/>
        <v>-7.1595202033392091E-4</v>
      </c>
      <c r="R55" s="180">
        <f t="shared" si="8"/>
        <v>-2.6064821080906575E-2</v>
      </c>
      <c r="S55" s="268">
        <f t="shared" si="9"/>
        <v>-2.1208526363506452E-2</v>
      </c>
    </row>
    <row r="56" spans="1:19" ht="16.5" x14ac:dyDescent="0.3">
      <c r="A56" s="177" t="s">
        <v>96</v>
      </c>
      <c r="B56" s="178">
        <v>33655</v>
      </c>
      <c r="C56" s="179">
        <v>28788</v>
      </c>
      <c r="D56" s="180">
        <f t="shared" si="0"/>
        <v>0.85538552963898384</v>
      </c>
      <c r="E56" s="178">
        <v>31326</v>
      </c>
      <c r="F56" s="179">
        <v>25957</v>
      </c>
      <c r="G56" s="180">
        <f t="shared" si="1"/>
        <v>0.82860882334163311</v>
      </c>
      <c r="H56" s="180">
        <f t="shared" si="2"/>
        <v>7.4347187639660417E-2</v>
      </c>
      <c r="I56" s="180">
        <f t="shared" si="3"/>
        <v>0.10906499210232301</v>
      </c>
      <c r="J56" s="268">
        <f t="shared" si="4"/>
        <v>2.6776706297350739E-2</v>
      </c>
      <c r="K56" s="182">
        <v>364639</v>
      </c>
      <c r="L56" s="179">
        <v>303523</v>
      </c>
      <c r="M56" s="180">
        <f t="shared" si="5"/>
        <v>0.83239313403119253</v>
      </c>
      <c r="N56" s="178">
        <v>353011</v>
      </c>
      <c r="O56" s="179">
        <v>300489</v>
      </c>
      <c r="P56" s="180">
        <f t="shared" si="6"/>
        <v>0.85121710088354186</v>
      </c>
      <c r="Q56" s="180">
        <f t="shared" si="7"/>
        <v>3.2939483472186337E-2</v>
      </c>
      <c r="R56" s="180">
        <f t="shared" si="8"/>
        <v>1.0096875426388374E-2</v>
      </c>
      <c r="S56" s="268">
        <f t="shared" si="9"/>
        <v>-1.8823966852349328E-2</v>
      </c>
    </row>
    <row r="57" spans="1:19" ht="16.5" x14ac:dyDescent="0.3">
      <c r="A57" s="177" t="s">
        <v>98</v>
      </c>
      <c r="B57" s="178">
        <v>20296</v>
      </c>
      <c r="C57" s="179">
        <v>14652</v>
      </c>
      <c r="D57" s="180">
        <f t="shared" si="0"/>
        <v>0.72191564840362632</v>
      </c>
      <c r="E57" s="178">
        <v>15656</v>
      </c>
      <c r="F57" s="179">
        <v>11515</v>
      </c>
      <c r="G57" s="180">
        <f t="shared" si="1"/>
        <v>0.73550076647930507</v>
      </c>
      <c r="H57" s="180">
        <f t="shared" si="2"/>
        <v>0.29637199795605529</v>
      </c>
      <c r="I57" s="180">
        <f t="shared" si="3"/>
        <v>0.27242726877985235</v>
      </c>
      <c r="J57" s="268">
        <f t="shared" si="4"/>
        <v>-1.3585118075678748E-2</v>
      </c>
      <c r="K57" s="182">
        <v>226300</v>
      </c>
      <c r="L57" s="179">
        <v>154540</v>
      </c>
      <c r="M57" s="180">
        <f t="shared" si="5"/>
        <v>0.68289880689350424</v>
      </c>
      <c r="N57" s="178">
        <v>160196</v>
      </c>
      <c r="O57" s="179">
        <v>112004</v>
      </c>
      <c r="P57" s="180">
        <f t="shared" si="6"/>
        <v>0.69916851856475815</v>
      </c>
      <c r="Q57" s="180">
        <f t="shared" si="7"/>
        <v>0.41264451047466855</v>
      </c>
      <c r="R57" s="180">
        <f t="shared" si="8"/>
        <v>0.37977215099460726</v>
      </c>
      <c r="S57" s="268">
        <f t="shared" si="9"/>
        <v>-1.6269711671253906E-2</v>
      </c>
    </row>
    <row r="58" spans="1:19" ht="16.5" x14ac:dyDescent="0.3">
      <c r="A58" s="177" t="s">
        <v>82</v>
      </c>
      <c r="B58" s="178">
        <v>13260</v>
      </c>
      <c r="C58" s="179">
        <v>11759</v>
      </c>
      <c r="D58" s="180">
        <f t="shared" si="0"/>
        <v>0.88680241327300147</v>
      </c>
      <c r="E58" s="178">
        <v>13039</v>
      </c>
      <c r="F58" s="179">
        <v>11088</v>
      </c>
      <c r="G58" s="180">
        <f t="shared" si="1"/>
        <v>0.85037196103995705</v>
      </c>
      <c r="H58" s="180">
        <f t="shared" si="2"/>
        <v>1.6949152542372836E-2</v>
      </c>
      <c r="I58" s="180">
        <f t="shared" si="3"/>
        <v>6.0515873015873023E-2</v>
      </c>
      <c r="J58" s="268">
        <f t="shared" si="4"/>
        <v>3.6430452233044419E-2</v>
      </c>
      <c r="K58" s="182">
        <v>146965</v>
      </c>
      <c r="L58" s="179">
        <v>127706</v>
      </c>
      <c r="M58" s="180">
        <f t="shared" si="5"/>
        <v>0.86895519341339778</v>
      </c>
      <c r="N58" s="178">
        <v>232040</v>
      </c>
      <c r="O58" s="179">
        <v>189630</v>
      </c>
      <c r="P58" s="180">
        <f t="shared" si="6"/>
        <v>0.81722978796759183</v>
      </c>
      <c r="Q58" s="180">
        <f t="shared" si="7"/>
        <v>-0.36663937252197898</v>
      </c>
      <c r="R58" s="180">
        <f t="shared" si="8"/>
        <v>-0.32655170595369931</v>
      </c>
      <c r="S58" s="268">
        <f t="shared" si="9"/>
        <v>5.172540544580595E-2</v>
      </c>
    </row>
    <row r="59" spans="1:19" ht="16.5" x14ac:dyDescent="0.3">
      <c r="A59" s="177" t="s">
        <v>85</v>
      </c>
      <c r="B59" s="178">
        <v>12360</v>
      </c>
      <c r="C59" s="179">
        <v>9382</v>
      </c>
      <c r="D59" s="180">
        <f t="shared" si="0"/>
        <v>0.75906148867313916</v>
      </c>
      <c r="E59" s="178">
        <v>9940</v>
      </c>
      <c r="F59" s="179">
        <v>7298</v>
      </c>
      <c r="G59" s="180">
        <f t="shared" si="1"/>
        <v>0.73420523138832994</v>
      </c>
      <c r="H59" s="180">
        <f t="shared" si="2"/>
        <v>0.24346076458752508</v>
      </c>
      <c r="I59" s="180">
        <f t="shared" si="3"/>
        <v>0.28555768703754447</v>
      </c>
      <c r="J59" s="268">
        <f t="shared" si="4"/>
        <v>2.4856257284809224E-2</v>
      </c>
      <c r="K59" s="182">
        <v>110780</v>
      </c>
      <c r="L59" s="179">
        <v>85239</v>
      </c>
      <c r="M59" s="180">
        <f t="shared" si="5"/>
        <v>0.76944394294999097</v>
      </c>
      <c r="N59" s="178">
        <v>100536</v>
      </c>
      <c r="O59" s="179">
        <v>75220</v>
      </c>
      <c r="P59" s="180">
        <f t="shared" si="6"/>
        <v>0.74818970319089684</v>
      </c>
      <c r="Q59" s="180">
        <f t="shared" si="7"/>
        <v>0.10189384896952336</v>
      </c>
      <c r="R59" s="180">
        <f t="shared" si="8"/>
        <v>0.13319595852166977</v>
      </c>
      <c r="S59" s="268">
        <f t="shared" si="9"/>
        <v>2.1254239759094129E-2</v>
      </c>
    </row>
    <row r="60" spans="1:19" ht="16.5" x14ac:dyDescent="0.3">
      <c r="A60" s="177" t="s">
        <v>108</v>
      </c>
      <c r="B60" s="178">
        <v>7680</v>
      </c>
      <c r="C60" s="179">
        <v>6701</v>
      </c>
      <c r="D60" s="180">
        <f t="shared" si="0"/>
        <v>0.8725260416666667</v>
      </c>
      <c r="E60" s="178">
        <v>7234</v>
      </c>
      <c r="F60" s="179">
        <v>5428</v>
      </c>
      <c r="G60" s="180">
        <f t="shared" si="1"/>
        <v>0.75034559026817804</v>
      </c>
      <c r="H60" s="180">
        <f t="shared" si="2"/>
        <v>6.1653303842963858E-2</v>
      </c>
      <c r="I60" s="180">
        <f t="shared" si="3"/>
        <v>0.23452468680913774</v>
      </c>
      <c r="J60" s="268">
        <f t="shared" si="4"/>
        <v>0.12218045139848865</v>
      </c>
      <c r="K60" s="182">
        <v>107580</v>
      </c>
      <c r="L60" s="179">
        <v>73002</v>
      </c>
      <c r="M60" s="180">
        <f t="shared" si="5"/>
        <v>0.67858337981037364</v>
      </c>
      <c r="N60" s="178">
        <v>109592</v>
      </c>
      <c r="O60" s="179">
        <v>80162</v>
      </c>
      <c r="P60" s="180">
        <f t="shared" si="6"/>
        <v>0.73145850062048323</v>
      </c>
      <c r="Q60" s="180">
        <f t="shared" si="7"/>
        <v>-1.8359004306883753E-2</v>
      </c>
      <c r="R60" s="180">
        <f t="shared" si="8"/>
        <v>-8.9319128764252409E-2</v>
      </c>
      <c r="S60" s="268">
        <f t="shared" si="9"/>
        <v>-5.2875120810109588E-2</v>
      </c>
    </row>
    <row r="61" spans="1:19" ht="16.5" x14ac:dyDescent="0.3">
      <c r="A61" s="177" t="s">
        <v>110</v>
      </c>
      <c r="B61" s="178">
        <v>4800</v>
      </c>
      <c r="C61" s="179">
        <v>2945</v>
      </c>
      <c r="D61" s="180">
        <f t="shared" si="0"/>
        <v>0.61354166666666665</v>
      </c>
      <c r="E61" s="178">
        <v>5760</v>
      </c>
      <c r="F61" s="179">
        <v>3940</v>
      </c>
      <c r="G61" s="180">
        <f t="shared" si="1"/>
        <v>0.68402777777777779</v>
      </c>
      <c r="H61" s="180">
        <f t="shared" si="2"/>
        <v>-0.16666666666666663</v>
      </c>
      <c r="I61" s="180">
        <f t="shared" si="3"/>
        <v>-0.2525380710659898</v>
      </c>
      <c r="J61" s="268">
        <f t="shared" si="4"/>
        <v>-7.0486111111111138E-2</v>
      </c>
      <c r="K61" s="182">
        <v>60664</v>
      </c>
      <c r="L61" s="179">
        <v>37380</v>
      </c>
      <c r="M61" s="180">
        <f t="shared" si="5"/>
        <v>0.61618093102993543</v>
      </c>
      <c r="N61" s="178">
        <v>5760</v>
      </c>
      <c r="O61" s="179">
        <v>3940</v>
      </c>
      <c r="P61" s="180">
        <f t="shared" si="6"/>
        <v>0.68402777777777779</v>
      </c>
      <c r="Q61" s="180">
        <f t="shared" si="7"/>
        <v>9.531944444444445</v>
      </c>
      <c r="R61" s="180">
        <f t="shared" si="8"/>
        <v>8.4873096446700504</v>
      </c>
      <c r="S61" s="268">
        <f t="shared" si="9"/>
        <v>-6.784684674784236E-2</v>
      </c>
    </row>
    <row r="62" spans="1:19" ht="16.5" x14ac:dyDescent="0.3">
      <c r="A62" s="177" t="s">
        <v>107</v>
      </c>
      <c r="B62" s="178">
        <v>2704</v>
      </c>
      <c r="C62" s="179">
        <v>1893</v>
      </c>
      <c r="D62" s="180">
        <f t="shared" si="0"/>
        <v>0.7000739644970414</v>
      </c>
      <c r="E62" s="178">
        <v>8848</v>
      </c>
      <c r="F62" s="179">
        <v>6420</v>
      </c>
      <c r="G62" s="180">
        <f t="shared" si="1"/>
        <v>0.7255877034358047</v>
      </c>
      <c r="H62" s="180">
        <f t="shared" si="2"/>
        <v>-0.69439421338155516</v>
      </c>
      <c r="I62" s="180">
        <f t="shared" si="3"/>
        <v>-0.70514018691588787</v>
      </c>
      <c r="J62" s="268">
        <f t="shared" si="4"/>
        <v>-2.5513738938763297E-2</v>
      </c>
      <c r="K62" s="182">
        <v>40706</v>
      </c>
      <c r="L62" s="179">
        <v>30253</v>
      </c>
      <c r="M62" s="180">
        <f t="shared" si="5"/>
        <v>0.74320738957401855</v>
      </c>
      <c r="N62" s="178">
        <v>104350</v>
      </c>
      <c r="O62" s="179">
        <v>65384</v>
      </c>
      <c r="P62" s="180">
        <f t="shared" si="6"/>
        <v>0.62658361284139918</v>
      </c>
      <c r="Q62" s="180">
        <f t="shared" si="7"/>
        <v>-0.60990896022999519</v>
      </c>
      <c r="R62" s="180">
        <f t="shared" si="8"/>
        <v>-0.53730270402544966</v>
      </c>
      <c r="S62" s="268">
        <f t="shared" si="9"/>
        <v>0.11662377673261937</v>
      </c>
    </row>
    <row r="63" spans="1:19" ht="16.5" x14ac:dyDescent="0.3">
      <c r="A63" s="177" t="s">
        <v>444</v>
      </c>
      <c r="B63" s="178">
        <v>0</v>
      </c>
      <c r="C63" s="179">
        <v>0</v>
      </c>
      <c r="D63" s="180" t="str">
        <f t="shared" si="0"/>
        <v/>
      </c>
      <c r="E63" s="178">
        <v>0</v>
      </c>
      <c r="F63" s="179">
        <v>0</v>
      </c>
      <c r="G63" s="180" t="str">
        <f t="shared" si="1"/>
        <v/>
      </c>
      <c r="H63" s="180" t="str">
        <f t="shared" si="2"/>
        <v/>
      </c>
      <c r="I63" s="180" t="str">
        <f t="shared" si="3"/>
        <v/>
      </c>
      <c r="J63" s="268" t="str">
        <f t="shared" si="4"/>
        <v/>
      </c>
      <c r="K63" s="182">
        <v>360</v>
      </c>
      <c r="L63" s="179">
        <v>260</v>
      </c>
      <c r="M63" s="180">
        <f t="shared" si="5"/>
        <v>0.72222222222222221</v>
      </c>
      <c r="N63" s="178">
        <v>852</v>
      </c>
      <c r="O63" s="179">
        <v>571</v>
      </c>
      <c r="P63" s="180">
        <f t="shared" si="6"/>
        <v>0.67018779342723001</v>
      </c>
      <c r="Q63" s="180">
        <f t="shared" si="7"/>
        <v>-0.57746478873239437</v>
      </c>
      <c r="R63" s="180">
        <f t="shared" si="8"/>
        <v>-0.54465849387040288</v>
      </c>
      <c r="S63" s="268">
        <f t="shared" si="9"/>
        <v>5.2034428794992205E-2</v>
      </c>
    </row>
    <row r="64" spans="1:19" ht="16.5" x14ac:dyDescent="0.3">
      <c r="A64" s="177" t="s">
        <v>358</v>
      </c>
      <c r="B64" s="178">
        <v>0</v>
      </c>
      <c r="C64" s="179">
        <v>0</v>
      </c>
      <c r="D64" s="180" t="str">
        <f t="shared" si="0"/>
        <v/>
      </c>
      <c r="E64" s="178">
        <v>0</v>
      </c>
      <c r="F64" s="179">
        <v>0</v>
      </c>
      <c r="G64" s="180" t="str">
        <f t="shared" si="1"/>
        <v/>
      </c>
      <c r="H64" s="180" t="str">
        <f t="shared" si="2"/>
        <v/>
      </c>
      <c r="I64" s="180" t="str">
        <f t="shared" si="3"/>
        <v/>
      </c>
      <c r="J64" s="268" t="str">
        <f t="shared" si="4"/>
        <v/>
      </c>
      <c r="K64" s="182">
        <v>3036</v>
      </c>
      <c r="L64" s="179">
        <v>2020</v>
      </c>
      <c r="M64" s="180">
        <f t="shared" si="5"/>
        <v>0.66534914361001318</v>
      </c>
      <c r="N64" s="178">
        <v>3920</v>
      </c>
      <c r="O64" s="179">
        <v>3108</v>
      </c>
      <c r="P64" s="180">
        <f t="shared" si="6"/>
        <v>0.79285714285714282</v>
      </c>
      <c r="Q64" s="180">
        <f t="shared" si="7"/>
        <v>-0.22551020408163269</v>
      </c>
      <c r="R64" s="180">
        <f t="shared" si="8"/>
        <v>-0.3500643500643501</v>
      </c>
      <c r="S64" s="268">
        <f t="shared" si="9"/>
        <v>-0.12750799924712963</v>
      </c>
    </row>
    <row r="65" spans="1:19" ht="16.5" x14ac:dyDescent="0.3">
      <c r="A65" s="177" t="s">
        <v>453</v>
      </c>
      <c r="B65" s="178">
        <v>0</v>
      </c>
      <c r="C65" s="179">
        <v>0</v>
      </c>
      <c r="D65" s="180" t="str">
        <f t="shared" si="0"/>
        <v/>
      </c>
      <c r="E65" s="178">
        <v>0</v>
      </c>
      <c r="F65" s="179">
        <v>0</v>
      </c>
      <c r="G65" s="180" t="str">
        <f t="shared" si="1"/>
        <v/>
      </c>
      <c r="H65" s="180" t="str">
        <f t="shared" si="2"/>
        <v/>
      </c>
      <c r="I65" s="180" t="str">
        <f t="shared" si="3"/>
        <v/>
      </c>
      <c r="J65" s="268" t="str">
        <f t="shared" si="4"/>
        <v/>
      </c>
      <c r="K65" s="182">
        <v>120</v>
      </c>
      <c r="L65" s="179">
        <v>104</v>
      </c>
      <c r="M65" s="180">
        <f t="shared" si="5"/>
        <v>0.8666666666666667</v>
      </c>
      <c r="N65" s="178">
        <v>1080</v>
      </c>
      <c r="O65" s="179">
        <v>687</v>
      </c>
      <c r="P65" s="180">
        <f t="shared" si="6"/>
        <v>0.63611111111111107</v>
      </c>
      <c r="Q65" s="180">
        <f t="shared" si="7"/>
        <v>-0.88888888888888884</v>
      </c>
      <c r="R65" s="180">
        <f t="shared" si="8"/>
        <v>-0.84861717612809318</v>
      </c>
      <c r="S65" s="268">
        <f t="shared" si="9"/>
        <v>0.23055555555555562</v>
      </c>
    </row>
    <row r="66" spans="1:19" ht="16.5" x14ac:dyDescent="0.3">
      <c r="A66" s="177" t="s">
        <v>450</v>
      </c>
      <c r="B66" s="178">
        <v>0</v>
      </c>
      <c r="C66" s="179">
        <v>0</v>
      </c>
      <c r="D66" s="180" t="str">
        <f t="shared" si="0"/>
        <v/>
      </c>
      <c r="E66" s="178">
        <v>0</v>
      </c>
      <c r="F66" s="179">
        <v>0</v>
      </c>
      <c r="G66" s="180" t="str">
        <f t="shared" si="1"/>
        <v/>
      </c>
      <c r="H66" s="180" t="str">
        <f t="shared" si="2"/>
        <v/>
      </c>
      <c r="I66" s="180" t="str">
        <f t="shared" si="3"/>
        <v/>
      </c>
      <c r="J66" s="268" t="str">
        <f t="shared" si="4"/>
        <v/>
      </c>
      <c r="K66" s="182">
        <v>0</v>
      </c>
      <c r="L66" s="179">
        <v>0</v>
      </c>
      <c r="M66" s="180" t="str">
        <f t="shared" si="5"/>
        <v/>
      </c>
      <c r="N66" s="178">
        <v>285</v>
      </c>
      <c r="O66" s="179">
        <v>121</v>
      </c>
      <c r="P66" s="180">
        <f t="shared" si="6"/>
        <v>0.42456140350877192</v>
      </c>
      <c r="Q66" s="180">
        <f t="shared" si="7"/>
        <v>-1</v>
      </c>
      <c r="R66" s="180">
        <f t="shared" si="8"/>
        <v>-1</v>
      </c>
      <c r="S66" s="268" t="str">
        <f t="shared" si="9"/>
        <v/>
      </c>
    </row>
    <row r="67" spans="1:19" ht="16.5" x14ac:dyDescent="0.3">
      <c r="A67" s="177" t="s">
        <v>443</v>
      </c>
      <c r="B67" s="178">
        <v>0</v>
      </c>
      <c r="C67" s="179">
        <v>0</v>
      </c>
      <c r="D67" s="180" t="str">
        <f t="shared" si="0"/>
        <v/>
      </c>
      <c r="E67" s="178">
        <v>0</v>
      </c>
      <c r="F67" s="179">
        <v>0</v>
      </c>
      <c r="G67" s="180" t="str">
        <f t="shared" si="1"/>
        <v/>
      </c>
      <c r="H67" s="180" t="str">
        <f t="shared" si="2"/>
        <v/>
      </c>
      <c r="I67" s="180" t="str">
        <f t="shared" si="3"/>
        <v/>
      </c>
      <c r="J67" s="268" t="str">
        <f t="shared" si="4"/>
        <v/>
      </c>
      <c r="K67" s="182">
        <v>0</v>
      </c>
      <c r="L67" s="179">
        <v>0</v>
      </c>
      <c r="M67" s="180" t="str">
        <f t="shared" si="5"/>
        <v/>
      </c>
      <c r="N67" s="178">
        <v>236</v>
      </c>
      <c r="O67" s="179">
        <v>107</v>
      </c>
      <c r="P67" s="180">
        <f t="shared" si="6"/>
        <v>0.45338983050847459</v>
      </c>
      <c r="Q67" s="180">
        <f t="shared" si="7"/>
        <v>-1</v>
      </c>
      <c r="R67" s="180">
        <f t="shared" si="8"/>
        <v>-1</v>
      </c>
      <c r="S67" s="268" t="str">
        <f t="shared" si="9"/>
        <v/>
      </c>
    </row>
    <row r="68" spans="1:19" ht="16.5" x14ac:dyDescent="0.3">
      <c r="A68" s="177" t="s">
        <v>99</v>
      </c>
      <c r="B68" s="178">
        <v>0</v>
      </c>
      <c r="C68" s="179">
        <v>0</v>
      </c>
      <c r="D68" s="180" t="str">
        <f t="shared" si="0"/>
        <v/>
      </c>
      <c r="E68" s="178">
        <v>32832</v>
      </c>
      <c r="F68" s="179">
        <v>18005</v>
      </c>
      <c r="G68" s="180">
        <f t="shared" si="1"/>
        <v>0.54839790448343084</v>
      </c>
      <c r="H68" s="180">
        <f t="shared" si="2"/>
        <v>-1</v>
      </c>
      <c r="I68" s="180">
        <f t="shared" si="3"/>
        <v>-1</v>
      </c>
      <c r="J68" s="268" t="str">
        <f t="shared" si="4"/>
        <v/>
      </c>
      <c r="K68" s="182">
        <v>299883</v>
      </c>
      <c r="L68" s="179">
        <v>184250</v>
      </c>
      <c r="M68" s="180">
        <f t="shared" si="5"/>
        <v>0.61440628511786266</v>
      </c>
      <c r="N68" s="178">
        <v>263376</v>
      </c>
      <c r="O68" s="179">
        <v>170305</v>
      </c>
      <c r="P68" s="180">
        <f t="shared" si="6"/>
        <v>0.64662307879229697</v>
      </c>
      <c r="Q68" s="180">
        <f t="shared" si="7"/>
        <v>0.1386117186076179</v>
      </c>
      <c r="R68" s="180">
        <f t="shared" si="8"/>
        <v>8.1882504917647703E-2</v>
      </c>
      <c r="S68" s="268">
        <f t="shared" si="9"/>
        <v>-3.2216793674434308E-2</v>
      </c>
    </row>
    <row r="69" spans="1:19" ht="16.5" x14ac:dyDescent="0.3">
      <c r="A69" s="177" t="s">
        <v>447</v>
      </c>
      <c r="B69" s="178">
        <v>0</v>
      </c>
      <c r="C69" s="179">
        <v>0</v>
      </c>
      <c r="D69" s="180" t="str">
        <f t="shared" si="0"/>
        <v/>
      </c>
      <c r="E69" s="178">
        <v>0</v>
      </c>
      <c r="F69" s="179">
        <v>0</v>
      </c>
      <c r="G69" s="180" t="str">
        <f t="shared" si="1"/>
        <v/>
      </c>
      <c r="H69" s="180" t="str">
        <f t="shared" si="2"/>
        <v/>
      </c>
      <c r="I69" s="180" t="str">
        <f t="shared" si="3"/>
        <v/>
      </c>
      <c r="J69" s="268" t="str">
        <f t="shared" si="4"/>
        <v/>
      </c>
      <c r="K69" s="182">
        <v>0</v>
      </c>
      <c r="L69" s="179">
        <v>0</v>
      </c>
      <c r="M69" s="180" t="str">
        <f t="shared" si="5"/>
        <v/>
      </c>
      <c r="N69" s="178">
        <v>100</v>
      </c>
      <c r="O69" s="179">
        <v>60</v>
      </c>
      <c r="P69" s="180">
        <f t="shared" si="6"/>
        <v>0.6</v>
      </c>
      <c r="Q69" s="180">
        <f t="shared" si="7"/>
        <v>-1</v>
      </c>
      <c r="R69" s="180">
        <f t="shared" si="8"/>
        <v>-1</v>
      </c>
      <c r="S69" s="268" t="str">
        <f t="shared" si="9"/>
        <v/>
      </c>
    </row>
    <row r="70" spans="1:19" ht="16.5" x14ac:dyDescent="0.3">
      <c r="A70" s="177" t="s">
        <v>97</v>
      </c>
      <c r="B70" s="178">
        <v>0</v>
      </c>
      <c r="C70" s="179">
        <v>0</v>
      </c>
      <c r="D70" s="180" t="str">
        <f t="shared" si="0"/>
        <v/>
      </c>
      <c r="E70" s="178">
        <v>0</v>
      </c>
      <c r="F70" s="179">
        <v>0</v>
      </c>
      <c r="G70" s="180" t="str">
        <f t="shared" si="1"/>
        <v/>
      </c>
      <c r="H70" s="180" t="str">
        <f t="shared" si="2"/>
        <v/>
      </c>
      <c r="I70" s="180" t="str">
        <f t="shared" si="3"/>
        <v/>
      </c>
      <c r="J70" s="268" t="str">
        <f t="shared" si="4"/>
        <v/>
      </c>
      <c r="K70" s="182">
        <v>0</v>
      </c>
      <c r="L70" s="179">
        <v>0</v>
      </c>
      <c r="M70" s="180" t="str">
        <f t="shared" si="5"/>
        <v/>
      </c>
      <c r="N70" s="178">
        <v>54480</v>
      </c>
      <c r="O70" s="179">
        <v>47573</v>
      </c>
      <c r="P70" s="180">
        <f t="shared" si="6"/>
        <v>0.87321953010278996</v>
      </c>
      <c r="Q70" s="180">
        <f t="shared" si="7"/>
        <v>-1</v>
      </c>
      <c r="R70" s="180">
        <f t="shared" si="8"/>
        <v>-1</v>
      </c>
      <c r="S70" s="268" t="str">
        <f t="shared" si="9"/>
        <v/>
      </c>
    </row>
    <row r="71" spans="1:19" ht="16.5" x14ac:dyDescent="0.3">
      <c r="A71" s="177" t="s">
        <v>455</v>
      </c>
      <c r="B71" s="178">
        <v>0</v>
      </c>
      <c r="C71" s="179">
        <v>0</v>
      </c>
      <c r="D71" s="180" t="str">
        <f t="shared" si="0"/>
        <v/>
      </c>
      <c r="E71" s="178">
        <v>0</v>
      </c>
      <c r="F71" s="179">
        <v>0</v>
      </c>
      <c r="G71" s="180" t="str">
        <f t="shared" si="1"/>
        <v/>
      </c>
      <c r="H71" s="180" t="str">
        <f t="shared" si="2"/>
        <v/>
      </c>
      <c r="I71" s="180" t="str">
        <f t="shared" si="3"/>
        <v/>
      </c>
      <c r="J71" s="268" t="str">
        <f t="shared" si="4"/>
        <v/>
      </c>
      <c r="K71" s="182">
        <v>205</v>
      </c>
      <c r="L71" s="179">
        <v>87</v>
      </c>
      <c r="M71" s="180">
        <f t="shared" si="5"/>
        <v>0.42439024390243901</v>
      </c>
      <c r="N71" s="178">
        <v>0</v>
      </c>
      <c r="O71" s="179">
        <v>0</v>
      </c>
      <c r="P71" s="180" t="str">
        <f t="shared" si="6"/>
        <v/>
      </c>
      <c r="Q71" s="180" t="str">
        <f t="shared" si="7"/>
        <v/>
      </c>
      <c r="R71" s="180" t="str">
        <f t="shared" si="8"/>
        <v/>
      </c>
      <c r="S71" s="268" t="str">
        <f t="shared" si="9"/>
        <v/>
      </c>
    </row>
    <row r="72" spans="1:19" ht="16.5" x14ac:dyDescent="0.3">
      <c r="A72" s="177" t="s">
        <v>448</v>
      </c>
      <c r="B72" s="178">
        <v>0</v>
      </c>
      <c r="C72" s="179">
        <v>0</v>
      </c>
      <c r="D72" s="180" t="str">
        <f t="shared" si="0"/>
        <v/>
      </c>
      <c r="E72" s="178">
        <v>0</v>
      </c>
      <c r="F72" s="179">
        <v>0</v>
      </c>
      <c r="G72" s="180" t="str">
        <f t="shared" si="1"/>
        <v/>
      </c>
      <c r="H72" s="180" t="str">
        <f t="shared" si="2"/>
        <v/>
      </c>
      <c r="I72" s="180" t="str">
        <f t="shared" si="3"/>
        <v/>
      </c>
      <c r="J72" s="268" t="str">
        <f t="shared" si="4"/>
        <v/>
      </c>
      <c r="K72" s="182">
        <v>0</v>
      </c>
      <c r="L72" s="179">
        <v>0</v>
      </c>
      <c r="M72" s="180" t="str">
        <f t="shared" si="5"/>
        <v/>
      </c>
      <c r="N72" s="178">
        <v>1032</v>
      </c>
      <c r="O72" s="179">
        <v>600</v>
      </c>
      <c r="P72" s="180">
        <f t="shared" si="6"/>
        <v>0.58139534883720934</v>
      </c>
      <c r="Q72" s="180">
        <f t="shared" si="7"/>
        <v>-1</v>
      </c>
      <c r="R72" s="180">
        <f t="shared" si="8"/>
        <v>-1</v>
      </c>
      <c r="S72" s="268" t="str">
        <f t="shared" si="9"/>
        <v/>
      </c>
    </row>
    <row r="73" spans="1:19" ht="16.5" x14ac:dyDescent="0.3">
      <c r="A73" s="177" t="s">
        <v>457</v>
      </c>
      <c r="B73" s="178">
        <v>0</v>
      </c>
      <c r="C73" s="179">
        <v>0</v>
      </c>
      <c r="D73" s="180" t="str">
        <f t="shared" ref="D73:D114" si="10">IFERROR(C73/B73,"")</f>
        <v/>
      </c>
      <c r="E73" s="178">
        <v>0</v>
      </c>
      <c r="F73" s="179">
        <v>0</v>
      </c>
      <c r="G73" s="180" t="str">
        <f t="shared" ref="G73:G114" si="11">IFERROR(F73/E73,"")</f>
        <v/>
      </c>
      <c r="H73" s="180" t="str">
        <f t="shared" ref="H73:I110" si="12">IFERROR(B73/E73-1,"")</f>
        <v/>
      </c>
      <c r="I73" s="180" t="str">
        <f t="shared" si="12"/>
        <v/>
      </c>
      <c r="J73" s="268" t="str">
        <f t="shared" ref="J73:J114" si="13">IFERROR(D73-G73,"")</f>
        <v/>
      </c>
      <c r="K73" s="182">
        <v>0</v>
      </c>
      <c r="L73" s="179">
        <v>0</v>
      </c>
      <c r="M73" s="180" t="str">
        <f t="shared" ref="M73:M114" si="14">IFERROR(L73/K73,"")</f>
        <v/>
      </c>
      <c r="N73" s="178">
        <v>2280</v>
      </c>
      <c r="O73" s="179">
        <v>794</v>
      </c>
      <c r="P73" s="180">
        <f t="shared" ref="P73:P114" si="15">IFERROR(O73/N73,"")</f>
        <v>0.34824561403508769</v>
      </c>
      <c r="Q73" s="180">
        <f t="shared" ref="Q73:R110" si="16">IFERROR(K73/N73-1,"")</f>
        <v>-1</v>
      </c>
      <c r="R73" s="180">
        <f t="shared" si="16"/>
        <v>-1</v>
      </c>
      <c r="S73" s="268" t="str">
        <f t="shared" ref="S73:S114" si="17">IFERROR(M73-P73,"")</f>
        <v/>
      </c>
    </row>
    <row r="74" spans="1:19" ht="16.5" x14ac:dyDescent="0.3">
      <c r="A74" s="177" t="s">
        <v>449</v>
      </c>
      <c r="B74" s="178">
        <v>0</v>
      </c>
      <c r="C74" s="179">
        <v>0</v>
      </c>
      <c r="D74" s="180" t="str">
        <f t="shared" si="10"/>
        <v/>
      </c>
      <c r="E74" s="178">
        <v>0</v>
      </c>
      <c r="F74" s="179">
        <v>0</v>
      </c>
      <c r="G74" s="180" t="str">
        <f t="shared" si="11"/>
        <v/>
      </c>
      <c r="H74" s="180" t="str">
        <f t="shared" si="12"/>
        <v/>
      </c>
      <c r="I74" s="180" t="str">
        <f t="shared" si="12"/>
        <v/>
      </c>
      <c r="J74" s="268" t="str">
        <f t="shared" si="13"/>
        <v/>
      </c>
      <c r="K74" s="182">
        <v>2999</v>
      </c>
      <c r="L74" s="179">
        <v>2177</v>
      </c>
      <c r="M74" s="180">
        <f t="shared" si="14"/>
        <v>0.72590863621207069</v>
      </c>
      <c r="N74" s="178">
        <v>0</v>
      </c>
      <c r="O74" s="179">
        <v>0</v>
      </c>
      <c r="P74" s="180" t="str">
        <f t="shared" si="15"/>
        <v/>
      </c>
      <c r="Q74" s="180" t="str">
        <f t="shared" si="16"/>
        <v/>
      </c>
      <c r="R74" s="180" t="str">
        <f t="shared" si="16"/>
        <v/>
      </c>
      <c r="S74" s="268" t="str">
        <f t="shared" si="17"/>
        <v/>
      </c>
    </row>
    <row r="75" spans="1:19" ht="16.5" x14ac:dyDescent="0.3">
      <c r="A75" s="177" t="s">
        <v>445</v>
      </c>
      <c r="B75" s="178">
        <v>0</v>
      </c>
      <c r="C75" s="179">
        <v>0</v>
      </c>
      <c r="D75" s="180" t="str">
        <f t="shared" si="10"/>
        <v/>
      </c>
      <c r="E75" s="178">
        <v>0</v>
      </c>
      <c r="F75" s="179">
        <v>0</v>
      </c>
      <c r="G75" s="180" t="str">
        <f t="shared" si="11"/>
        <v/>
      </c>
      <c r="H75" s="180" t="str">
        <f t="shared" si="12"/>
        <v/>
      </c>
      <c r="I75" s="180" t="str">
        <f t="shared" si="12"/>
        <v/>
      </c>
      <c r="J75" s="268" t="str">
        <f t="shared" si="13"/>
        <v/>
      </c>
      <c r="K75" s="182">
        <v>3272</v>
      </c>
      <c r="L75" s="179">
        <v>2391</v>
      </c>
      <c r="M75" s="180">
        <f t="shared" si="14"/>
        <v>0.73074572127139359</v>
      </c>
      <c r="N75" s="178">
        <v>120</v>
      </c>
      <c r="O75" s="179">
        <v>54</v>
      </c>
      <c r="P75" s="180">
        <f t="shared" si="15"/>
        <v>0.45</v>
      </c>
      <c r="Q75" s="180">
        <f t="shared" si="16"/>
        <v>26.266666666666666</v>
      </c>
      <c r="R75" s="180">
        <f t="shared" si="16"/>
        <v>43.277777777777779</v>
      </c>
      <c r="S75" s="268">
        <f t="shared" si="17"/>
        <v>0.28074572127139358</v>
      </c>
    </row>
    <row r="76" spans="1:19" ht="16.5" x14ac:dyDescent="0.3">
      <c r="A76" s="177" t="s">
        <v>357</v>
      </c>
      <c r="B76" s="178">
        <v>0</v>
      </c>
      <c r="C76" s="179">
        <v>0</v>
      </c>
      <c r="D76" s="180" t="str">
        <f t="shared" si="10"/>
        <v/>
      </c>
      <c r="E76" s="178">
        <v>31650</v>
      </c>
      <c r="F76" s="179">
        <v>23764</v>
      </c>
      <c r="G76" s="180">
        <f t="shared" si="11"/>
        <v>0.75083728278041073</v>
      </c>
      <c r="H76" s="180">
        <f t="shared" si="12"/>
        <v>-1</v>
      </c>
      <c r="I76" s="180">
        <f t="shared" si="12"/>
        <v>-1</v>
      </c>
      <c r="J76" s="268" t="str">
        <f t="shared" si="13"/>
        <v/>
      </c>
      <c r="K76" s="182">
        <v>35609</v>
      </c>
      <c r="L76" s="179">
        <v>26070</v>
      </c>
      <c r="M76" s="180">
        <f t="shared" si="14"/>
        <v>0.73211828470330531</v>
      </c>
      <c r="N76" s="178">
        <v>169998</v>
      </c>
      <c r="O76" s="179">
        <v>123031</v>
      </c>
      <c r="P76" s="180">
        <f t="shared" si="15"/>
        <v>0.72372027906210656</v>
      </c>
      <c r="Q76" s="180">
        <f t="shared" si="16"/>
        <v>-0.79053282979799766</v>
      </c>
      <c r="R76" s="180">
        <f t="shared" si="16"/>
        <v>-0.78810218562801249</v>
      </c>
      <c r="S76" s="268">
        <f t="shared" si="17"/>
        <v>8.3980056411987469E-3</v>
      </c>
    </row>
    <row r="77" spans="1:19" ht="16.5" x14ac:dyDescent="0.3">
      <c r="A77" s="177" t="s">
        <v>458</v>
      </c>
      <c r="B77" s="178">
        <v>0</v>
      </c>
      <c r="C77" s="179">
        <v>0</v>
      </c>
      <c r="D77" s="180" t="str">
        <f t="shared" si="10"/>
        <v/>
      </c>
      <c r="E77" s="178">
        <v>56</v>
      </c>
      <c r="F77" s="179">
        <v>56</v>
      </c>
      <c r="G77" s="180">
        <f t="shared" si="11"/>
        <v>1</v>
      </c>
      <c r="H77" s="180">
        <f t="shared" si="12"/>
        <v>-1</v>
      </c>
      <c r="I77" s="180">
        <f t="shared" si="12"/>
        <v>-1</v>
      </c>
      <c r="J77" s="268" t="str">
        <f t="shared" si="13"/>
        <v/>
      </c>
      <c r="K77" s="182">
        <v>122</v>
      </c>
      <c r="L77" s="179">
        <v>122</v>
      </c>
      <c r="M77" s="180">
        <f t="shared" si="14"/>
        <v>1</v>
      </c>
      <c r="N77" s="178">
        <v>56</v>
      </c>
      <c r="O77" s="179">
        <v>56</v>
      </c>
      <c r="P77" s="180">
        <f t="shared" si="15"/>
        <v>1</v>
      </c>
      <c r="Q77" s="180">
        <f t="shared" si="16"/>
        <v>1.1785714285714284</v>
      </c>
      <c r="R77" s="180">
        <f t="shared" si="16"/>
        <v>1.1785714285714284</v>
      </c>
      <c r="S77" s="268">
        <f t="shared" si="17"/>
        <v>0</v>
      </c>
    </row>
    <row r="78" spans="1:19" ht="16.5" x14ac:dyDescent="0.3">
      <c r="A78" s="177" t="s">
        <v>464</v>
      </c>
      <c r="B78" s="178">
        <v>0</v>
      </c>
      <c r="C78" s="179">
        <v>0</v>
      </c>
      <c r="D78" s="180" t="str">
        <f t="shared" si="10"/>
        <v/>
      </c>
      <c r="E78" s="178">
        <v>0</v>
      </c>
      <c r="F78" s="179">
        <v>0</v>
      </c>
      <c r="G78" s="180" t="str">
        <f t="shared" si="11"/>
        <v/>
      </c>
      <c r="H78" s="180" t="str">
        <f t="shared" si="12"/>
        <v/>
      </c>
      <c r="I78" s="180" t="str">
        <f t="shared" si="12"/>
        <v/>
      </c>
      <c r="J78" s="268" t="str">
        <f t="shared" si="13"/>
        <v/>
      </c>
      <c r="K78" s="182">
        <v>256</v>
      </c>
      <c r="L78" s="179">
        <v>123</v>
      </c>
      <c r="M78" s="180">
        <f t="shared" si="14"/>
        <v>0.48046875</v>
      </c>
      <c r="N78" s="178">
        <v>0</v>
      </c>
      <c r="O78" s="179">
        <v>0</v>
      </c>
      <c r="P78" s="180" t="str">
        <f t="shared" si="15"/>
        <v/>
      </c>
      <c r="Q78" s="180" t="str">
        <f t="shared" si="16"/>
        <v/>
      </c>
      <c r="R78" s="180" t="str">
        <f t="shared" si="16"/>
        <v/>
      </c>
      <c r="S78" s="268" t="str">
        <f t="shared" si="17"/>
        <v/>
      </c>
    </row>
    <row r="79" spans="1:19" ht="16.5" x14ac:dyDescent="0.3">
      <c r="A79" s="177" t="s">
        <v>103</v>
      </c>
      <c r="B79" s="178">
        <v>0</v>
      </c>
      <c r="C79" s="179">
        <v>0</v>
      </c>
      <c r="D79" s="180" t="str">
        <f t="shared" si="10"/>
        <v/>
      </c>
      <c r="E79" s="178">
        <v>0</v>
      </c>
      <c r="F79" s="179">
        <v>0</v>
      </c>
      <c r="G79" s="180" t="str">
        <f t="shared" si="11"/>
        <v/>
      </c>
      <c r="H79" s="180" t="str">
        <f t="shared" si="12"/>
        <v/>
      </c>
      <c r="I79" s="180" t="str">
        <f t="shared" si="12"/>
        <v/>
      </c>
      <c r="J79" s="268" t="str">
        <f t="shared" si="13"/>
        <v/>
      </c>
      <c r="K79" s="182">
        <v>288</v>
      </c>
      <c r="L79" s="179">
        <v>98</v>
      </c>
      <c r="M79" s="180">
        <f t="shared" si="14"/>
        <v>0.34027777777777779</v>
      </c>
      <c r="N79" s="178">
        <v>348</v>
      </c>
      <c r="O79" s="179">
        <v>300</v>
      </c>
      <c r="P79" s="180">
        <f t="shared" si="15"/>
        <v>0.86206896551724133</v>
      </c>
      <c r="Q79" s="180">
        <f t="shared" si="16"/>
        <v>-0.17241379310344829</v>
      </c>
      <c r="R79" s="180">
        <f t="shared" si="16"/>
        <v>-0.67333333333333334</v>
      </c>
      <c r="S79" s="268">
        <f t="shared" si="17"/>
        <v>-0.52179118773946354</v>
      </c>
    </row>
    <row r="80" spans="1:19" ht="16.5" x14ac:dyDescent="0.3">
      <c r="A80" s="177" t="s">
        <v>465</v>
      </c>
      <c r="B80" s="178">
        <v>0</v>
      </c>
      <c r="C80" s="179">
        <v>0</v>
      </c>
      <c r="D80" s="180" t="str">
        <f t="shared" si="10"/>
        <v/>
      </c>
      <c r="E80" s="178">
        <v>0</v>
      </c>
      <c r="F80" s="179">
        <v>0</v>
      </c>
      <c r="G80" s="180" t="str">
        <f t="shared" si="11"/>
        <v/>
      </c>
      <c r="H80" s="180" t="str">
        <f t="shared" si="12"/>
        <v/>
      </c>
      <c r="I80" s="180" t="str">
        <f t="shared" si="12"/>
        <v/>
      </c>
      <c r="J80" s="268" t="str">
        <f t="shared" si="13"/>
        <v/>
      </c>
      <c r="K80" s="182">
        <v>80</v>
      </c>
      <c r="L80" s="179">
        <v>79</v>
      </c>
      <c r="M80" s="180">
        <f t="shared" si="14"/>
        <v>0.98750000000000004</v>
      </c>
      <c r="N80" s="178">
        <v>0</v>
      </c>
      <c r="O80" s="179">
        <v>0</v>
      </c>
      <c r="P80" s="180" t="str">
        <f t="shared" si="15"/>
        <v/>
      </c>
      <c r="Q80" s="180" t="str">
        <f t="shared" si="16"/>
        <v/>
      </c>
      <c r="R80" s="180" t="str">
        <f t="shared" si="16"/>
        <v/>
      </c>
      <c r="S80" s="268" t="str">
        <f t="shared" si="17"/>
        <v/>
      </c>
    </row>
    <row r="81" spans="1:19" ht="16.5" x14ac:dyDescent="0.3">
      <c r="A81" s="177" t="s">
        <v>466</v>
      </c>
      <c r="B81" s="178">
        <v>0</v>
      </c>
      <c r="C81" s="179">
        <v>0</v>
      </c>
      <c r="D81" s="180" t="str">
        <f t="shared" si="10"/>
        <v/>
      </c>
      <c r="E81" s="178">
        <v>32</v>
      </c>
      <c r="F81" s="179">
        <v>28</v>
      </c>
      <c r="G81" s="180">
        <f t="shared" si="11"/>
        <v>0.875</v>
      </c>
      <c r="H81" s="180">
        <f t="shared" si="12"/>
        <v>-1</v>
      </c>
      <c r="I81" s="180">
        <f t="shared" si="12"/>
        <v>-1</v>
      </c>
      <c r="J81" s="268" t="str">
        <f t="shared" si="13"/>
        <v/>
      </c>
      <c r="K81" s="182">
        <v>0</v>
      </c>
      <c r="L81" s="179">
        <v>0</v>
      </c>
      <c r="M81" s="180" t="str">
        <f t="shared" si="14"/>
        <v/>
      </c>
      <c r="N81" s="178">
        <v>189</v>
      </c>
      <c r="O81" s="179">
        <v>90</v>
      </c>
      <c r="P81" s="180">
        <f t="shared" si="15"/>
        <v>0.47619047619047616</v>
      </c>
      <c r="Q81" s="180">
        <f t="shared" si="16"/>
        <v>-1</v>
      </c>
      <c r="R81" s="180">
        <f t="shared" si="16"/>
        <v>-1</v>
      </c>
      <c r="S81" s="268" t="str">
        <f t="shared" si="17"/>
        <v/>
      </c>
    </row>
    <row r="82" spans="1:19" ht="16.5" x14ac:dyDescent="0.3">
      <c r="A82" s="177" t="s">
        <v>460</v>
      </c>
      <c r="B82" s="178">
        <v>0</v>
      </c>
      <c r="C82" s="179">
        <v>0</v>
      </c>
      <c r="D82" s="180" t="str">
        <f t="shared" si="10"/>
        <v/>
      </c>
      <c r="E82" s="178">
        <v>0</v>
      </c>
      <c r="F82" s="179">
        <v>0</v>
      </c>
      <c r="G82" s="180" t="str">
        <f t="shared" si="11"/>
        <v/>
      </c>
      <c r="H82" s="180" t="str">
        <f t="shared" si="12"/>
        <v/>
      </c>
      <c r="I82" s="180" t="str">
        <f t="shared" si="12"/>
        <v/>
      </c>
      <c r="J82" s="268" t="str">
        <f t="shared" si="13"/>
        <v/>
      </c>
      <c r="K82" s="182">
        <v>0</v>
      </c>
      <c r="L82" s="179">
        <v>0</v>
      </c>
      <c r="M82" s="180" t="str">
        <f t="shared" si="14"/>
        <v/>
      </c>
      <c r="N82" s="178">
        <v>531</v>
      </c>
      <c r="O82" s="179">
        <v>160</v>
      </c>
      <c r="P82" s="180">
        <f t="shared" si="15"/>
        <v>0.30131826741996232</v>
      </c>
      <c r="Q82" s="180">
        <f t="shared" si="16"/>
        <v>-1</v>
      </c>
      <c r="R82" s="180">
        <f t="shared" si="16"/>
        <v>-1</v>
      </c>
      <c r="S82" s="268" t="str">
        <f t="shared" si="17"/>
        <v/>
      </c>
    </row>
    <row r="83" spans="1:19" ht="16.5" x14ac:dyDescent="0.3">
      <c r="A83" s="177" t="s">
        <v>462</v>
      </c>
      <c r="B83" s="178">
        <v>0</v>
      </c>
      <c r="C83" s="179">
        <v>0</v>
      </c>
      <c r="D83" s="180" t="str">
        <f t="shared" si="10"/>
        <v/>
      </c>
      <c r="E83" s="178">
        <v>0</v>
      </c>
      <c r="F83" s="179">
        <v>0</v>
      </c>
      <c r="G83" s="180" t="str">
        <f t="shared" si="11"/>
        <v/>
      </c>
      <c r="H83" s="180" t="str">
        <f t="shared" si="12"/>
        <v/>
      </c>
      <c r="I83" s="180" t="str">
        <f t="shared" si="12"/>
        <v/>
      </c>
      <c r="J83" s="268" t="str">
        <f t="shared" si="13"/>
        <v/>
      </c>
      <c r="K83" s="182">
        <v>0</v>
      </c>
      <c r="L83" s="179">
        <v>0</v>
      </c>
      <c r="M83" s="180" t="str">
        <f t="shared" si="14"/>
        <v/>
      </c>
      <c r="N83" s="178">
        <v>68</v>
      </c>
      <c r="O83" s="179">
        <v>60</v>
      </c>
      <c r="P83" s="180">
        <f t="shared" si="15"/>
        <v>0.88235294117647056</v>
      </c>
      <c r="Q83" s="180">
        <f t="shared" si="16"/>
        <v>-1</v>
      </c>
      <c r="R83" s="180">
        <f t="shared" si="16"/>
        <v>-1</v>
      </c>
      <c r="S83" s="268" t="str">
        <f t="shared" si="17"/>
        <v/>
      </c>
    </row>
    <row r="84" spans="1:19" ht="16.5" x14ac:dyDescent="0.3">
      <c r="A84" s="177" t="s">
        <v>403</v>
      </c>
      <c r="B84" s="178">
        <v>0</v>
      </c>
      <c r="C84" s="179">
        <v>0</v>
      </c>
      <c r="D84" s="180" t="str">
        <f t="shared" si="10"/>
        <v/>
      </c>
      <c r="E84" s="178">
        <v>0</v>
      </c>
      <c r="F84" s="179">
        <v>0</v>
      </c>
      <c r="G84" s="180" t="str">
        <f t="shared" si="11"/>
        <v/>
      </c>
      <c r="H84" s="180" t="str">
        <f t="shared" si="12"/>
        <v/>
      </c>
      <c r="I84" s="180" t="str">
        <f t="shared" si="12"/>
        <v/>
      </c>
      <c r="J84" s="268" t="str">
        <f t="shared" si="13"/>
        <v/>
      </c>
      <c r="K84" s="182">
        <v>0</v>
      </c>
      <c r="L84" s="179">
        <v>0</v>
      </c>
      <c r="M84" s="180" t="str">
        <f t="shared" si="14"/>
        <v/>
      </c>
      <c r="N84" s="178">
        <v>190</v>
      </c>
      <c r="O84" s="179">
        <v>91</v>
      </c>
      <c r="P84" s="180">
        <f t="shared" si="15"/>
        <v>0.47894736842105262</v>
      </c>
      <c r="Q84" s="180">
        <f t="shared" si="16"/>
        <v>-1</v>
      </c>
      <c r="R84" s="180">
        <f t="shared" si="16"/>
        <v>-1</v>
      </c>
      <c r="S84" s="268" t="str">
        <f t="shared" si="17"/>
        <v/>
      </c>
    </row>
    <row r="85" spans="1:19" ht="16.5" x14ac:dyDescent="0.3">
      <c r="A85" s="177" t="s">
        <v>609</v>
      </c>
      <c r="B85" s="178">
        <v>0</v>
      </c>
      <c r="C85" s="179">
        <v>0</v>
      </c>
      <c r="D85" s="180" t="str">
        <f t="shared" si="10"/>
        <v/>
      </c>
      <c r="E85" s="178">
        <v>0</v>
      </c>
      <c r="F85" s="179">
        <v>0</v>
      </c>
      <c r="G85" s="180" t="str">
        <f t="shared" si="11"/>
        <v/>
      </c>
      <c r="H85" s="180" t="str">
        <f t="shared" si="12"/>
        <v/>
      </c>
      <c r="I85" s="180" t="str">
        <f t="shared" si="12"/>
        <v/>
      </c>
      <c r="J85" s="268" t="str">
        <f t="shared" si="13"/>
        <v/>
      </c>
      <c r="K85" s="182">
        <v>2992</v>
      </c>
      <c r="L85" s="179">
        <v>0</v>
      </c>
      <c r="M85" s="180">
        <f t="shared" si="14"/>
        <v>0</v>
      </c>
      <c r="N85" s="178">
        <v>0</v>
      </c>
      <c r="O85" s="179">
        <v>0</v>
      </c>
      <c r="P85" s="180" t="str">
        <f t="shared" si="15"/>
        <v/>
      </c>
      <c r="Q85" s="180" t="str">
        <f t="shared" si="16"/>
        <v/>
      </c>
      <c r="R85" s="180" t="str">
        <f t="shared" si="16"/>
        <v/>
      </c>
      <c r="S85" s="268" t="str">
        <f t="shared" si="17"/>
        <v/>
      </c>
    </row>
    <row r="86" spans="1:19" ht="17.25" thickBot="1" x14ac:dyDescent="0.35">
      <c r="A86" s="177" t="s">
        <v>111</v>
      </c>
      <c r="B86" s="178">
        <v>0</v>
      </c>
      <c r="C86" s="179">
        <v>0</v>
      </c>
      <c r="D86" s="180" t="str">
        <f t="shared" si="10"/>
        <v/>
      </c>
      <c r="E86" s="178">
        <v>0</v>
      </c>
      <c r="F86" s="179">
        <v>0</v>
      </c>
      <c r="G86" s="180" t="str">
        <f t="shared" si="11"/>
        <v/>
      </c>
      <c r="H86" s="180" t="str">
        <f t="shared" si="12"/>
        <v/>
      </c>
      <c r="I86" s="180" t="str">
        <f t="shared" si="12"/>
        <v/>
      </c>
      <c r="J86" s="268" t="str">
        <f t="shared" si="13"/>
        <v/>
      </c>
      <c r="K86" s="182">
        <v>11400</v>
      </c>
      <c r="L86" s="179">
        <v>2168</v>
      </c>
      <c r="M86" s="180">
        <f t="shared" si="14"/>
        <v>0.19017543859649122</v>
      </c>
      <c r="N86" s="178">
        <v>0</v>
      </c>
      <c r="O86" s="179">
        <v>0</v>
      </c>
      <c r="P86" s="180" t="str">
        <f t="shared" si="15"/>
        <v/>
      </c>
      <c r="Q86" s="180" t="str">
        <f t="shared" si="16"/>
        <v/>
      </c>
      <c r="R86" s="180" t="str">
        <f t="shared" si="16"/>
        <v/>
      </c>
      <c r="S86" s="268" t="str">
        <f t="shared" si="17"/>
        <v/>
      </c>
    </row>
    <row r="87" spans="1:19" ht="15.75" thickTop="1" x14ac:dyDescent="0.25">
      <c r="A87" s="224" t="s">
        <v>220</v>
      </c>
      <c r="B87" s="225">
        <v>205988</v>
      </c>
      <c r="C87" s="226">
        <v>179131</v>
      </c>
      <c r="D87" s="227">
        <f t="shared" si="10"/>
        <v>0.86961861856030453</v>
      </c>
      <c r="E87" s="225">
        <v>185830</v>
      </c>
      <c r="F87" s="226">
        <v>158844</v>
      </c>
      <c r="G87" s="227">
        <f t="shared" si="11"/>
        <v>0.85478125168164454</v>
      </c>
      <c r="H87" s="227">
        <f t="shared" si="12"/>
        <v>0.10847548834956688</v>
      </c>
      <c r="I87" s="227">
        <f t="shared" si="12"/>
        <v>0.12771650172496285</v>
      </c>
      <c r="J87" s="271">
        <f t="shared" si="13"/>
        <v>1.4837366878659997E-2</v>
      </c>
      <c r="K87" s="228">
        <v>2295434</v>
      </c>
      <c r="L87" s="226">
        <v>2012245</v>
      </c>
      <c r="M87" s="227">
        <f t="shared" si="14"/>
        <v>0.87662943042579311</v>
      </c>
      <c r="N87" s="225">
        <v>2068159</v>
      </c>
      <c r="O87" s="226">
        <v>1795805</v>
      </c>
      <c r="P87" s="227">
        <f t="shared" si="15"/>
        <v>0.86831089872683875</v>
      </c>
      <c r="Q87" s="227">
        <f t="shared" si="16"/>
        <v>0.10989242123066933</v>
      </c>
      <c r="R87" s="227">
        <f t="shared" si="16"/>
        <v>0.12052533543452659</v>
      </c>
      <c r="S87" s="271">
        <f t="shared" si="17"/>
        <v>8.3185316989543567E-3</v>
      </c>
    </row>
    <row r="88" spans="1:19" ht="16.5" x14ac:dyDescent="0.3">
      <c r="A88" s="177" t="s">
        <v>84</v>
      </c>
      <c r="B88" s="178">
        <v>98810</v>
      </c>
      <c r="C88" s="179">
        <v>88074</v>
      </c>
      <c r="D88" s="180">
        <f t="shared" si="10"/>
        <v>0.89134702965286916</v>
      </c>
      <c r="E88" s="178">
        <v>96087</v>
      </c>
      <c r="F88" s="179">
        <v>81945</v>
      </c>
      <c r="G88" s="180">
        <f t="shared" si="11"/>
        <v>0.85282088107652443</v>
      </c>
      <c r="H88" s="180">
        <f t="shared" si="12"/>
        <v>2.8338901204117084E-2</v>
      </c>
      <c r="I88" s="180">
        <f t="shared" si="12"/>
        <v>7.4794069192751333E-2</v>
      </c>
      <c r="J88" s="268">
        <f t="shared" si="13"/>
        <v>3.8526148576344732E-2</v>
      </c>
      <c r="K88" s="182">
        <v>1154802</v>
      </c>
      <c r="L88" s="179">
        <v>1024278</v>
      </c>
      <c r="M88" s="180">
        <f t="shared" si="14"/>
        <v>0.88697283170621455</v>
      </c>
      <c r="N88" s="178">
        <v>1075828</v>
      </c>
      <c r="O88" s="179">
        <v>950894</v>
      </c>
      <c r="P88" s="180">
        <f t="shared" si="15"/>
        <v>0.8838717713240406</v>
      </c>
      <c r="Q88" s="180">
        <f t="shared" si="16"/>
        <v>7.3407645088248374E-2</v>
      </c>
      <c r="R88" s="180">
        <f t="shared" si="16"/>
        <v>7.7173691284202039E-2</v>
      </c>
      <c r="S88" s="268">
        <f t="shared" si="17"/>
        <v>3.101060382173948E-3</v>
      </c>
    </row>
    <row r="89" spans="1:19" ht="16.5" x14ac:dyDescent="0.3">
      <c r="A89" s="177" t="s">
        <v>95</v>
      </c>
      <c r="B89" s="178">
        <v>36938</v>
      </c>
      <c r="C89" s="179">
        <v>32385</v>
      </c>
      <c r="D89" s="180">
        <f t="shared" si="10"/>
        <v>0.87673940115869831</v>
      </c>
      <c r="E89" s="178">
        <v>28669</v>
      </c>
      <c r="F89" s="179">
        <v>25515</v>
      </c>
      <c r="G89" s="180">
        <f t="shared" si="11"/>
        <v>0.88998569883846668</v>
      </c>
      <c r="H89" s="180">
        <f t="shared" si="12"/>
        <v>0.28843001151069103</v>
      </c>
      <c r="I89" s="180">
        <f t="shared" si="12"/>
        <v>0.26925338036449142</v>
      </c>
      <c r="J89" s="268">
        <f t="shared" si="13"/>
        <v>-1.3246297679768371E-2</v>
      </c>
      <c r="K89" s="182">
        <v>366361</v>
      </c>
      <c r="L89" s="179">
        <v>324483</v>
      </c>
      <c r="M89" s="180">
        <f t="shared" si="14"/>
        <v>0.88569198140631777</v>
      </c>
      <c r="N89" s="178">
        <v>321535</v>
      </c>
      <c r="O89" s="179">
        <v>280965</v>
      </c>
      <c r="P89" s="180">
        <f t="shared" si="15"/>
        <v>0.873824000497613</v>
      </c>
      <c r="Q89" s="180">
        <f t="shared" si="16"/>
        <v>0.13941250563702234</v>
      </c>
      <c r="R89" s="180">
        <f t="shared" si="16"/>
        <v>0.15488761945438045</v>
      </c>
      <c r="S89" s="268">
        <f t="shared" si="17"/>
        <v>1.1867980908704778E-2</v>
      </c>
    </row>
    <row r="90" spans="1:19" ht="16.5" x14ac:dyDescent="0.3">
      <c r="A90" s="177" t="s">
        <v>101</v>
      </c>
      <c r="B90" s="178">
        <v>25456</v>
      </c>
      <c r="C90" s="179">
        <v>19984</v>
      </c>
      <c r="D90" s="180">
        <f t="shared" si="10"/>
        <v>0.78504085480829666</v>
      </c>
      <c r="E90" s="178">
        <v>17760</v>
      </c>
      <c r="F90" s="179">
        <v>15404</v>
      </c>
      <c r="G90" s="180">
        <f t="shared" si="11"/>
        <v>0.86734234234234231</v>
      </c>
      <c r="H90" s="180">
        <f t="shared" si="12"/>
        <v>0.43333333333333335</v>
      </c>
      <c r="I90" s="180">
        <f t="shared" si="12"/>
        <v>0.29732537003375747</v>
      </c>
      <c r="J90" s="268">
        <f t="shared" si="13"/>
        <v>-8.2301487534045648E-2</v>
      </c>
      <c r="K90" s="182">
        <v>243904</v>
      </c>
      <c r="L90" s="179">
        <v>205165</v>
      </c>
      <c r="M90" s="180">
        <f t="shared" si="14"/>
        <v>0.84117111650485432</v>
      </c>
      <c r="N90" s="178">
        <v>197728</v>
      </c>
      <c r="O90" s="179">
        <v>165850</v>
      </c>
      <c r="P90" s="180">
        <f t="shared" si="15"/>
        <v>0.838778524033015</v>
      </c>
      <c r="Q90" s="180">
        <f t="shared" si="16"/>
        <v>0.23353293413173648</v>
      </c>
      <c r="R90" s="180">
        <f t="shared" si="16"/>
        <v>0.2370515526077781</v>
      </c>
      <c r="S90" s="268">
        <f t="shared" si="17"/>
        <v>2.3925924718393166E-3</v>
      </c>
    </row>
    <row r="91" spans="1:19" ht="16.5" x14ac:dyDescent="0.3">
      <c r="A91" s="177" t="s">
        <v>102</v>
      </c>
      <c r="B91" s="178">
        <v>16008</v>
      </c>
      <c r="C91" s="179">
        <v>14050</v>
      </c>
      <c r="D91" s="180">
        <f t="shared" si="10"/>
        <v>0.87768615692153928</v>
      </c>
      <c r="E91" s="178">
        <v>15456</v>
      </c>
      <c r="F91" s="179">
        <v>13160</v>
      </c>
      <c r="G91" s="180">
        <f t="shared" si="11"/>
        <v>0.85144927536231885</v>
      </c>
      <c r="H91" s="180">
        <f t="shared" si="12"/>
        <v>3.5714285714285809E-2</v>
      </c>
      <c r="I91" s="180">
        <f t="shared" si="12"/>
        <v>6.7629179331307077E-2</v>
      </c>
      <c r="J91" s="268">
        <f t="shared" si="13"/>
        <v>2.6236881559220437E-2</v>
      </c>
      <c r="K91" s="182">
        <v>182436</v>
      </c>
      <c r="L91" s="179">
        <v>161964</v>
      </c>
      <c r="M91" s="180">
        <f t="shared" si="14"/>
        <v>0.8877853055318029</v>
      </c>
      <c r="N91" s="178">
        <v>176145</v>
      </c>
      <c r="O91" s="179">
        <v>150115</v>
      </c>
      <c r="P91" s="180">
        <f t="shared" si="15"/>
        <v>0.85222401998353625</v>
      </c>
      <c r="Q91" s="180">
        <f t="shared" si="16"/>
        <v>3.5714893979391871E-2</v>
      </c>
      <c r="R91" s="180">
        <f t="shared" si="16"/>
        <v>7.8932818172734232E-2</v>
      </c>
      <c r="S91" s="268">
        <f t="shared" si="17"/>
        <v>3.5561285548266652E-2</v>
      </c>
    </row>
    <row r="92" spans="1:19" ht="16.5" x14ac:dyDescent="0.3">
      <c r="A92" s="177" t="s">
        <v>83</v>
      </c>
      <c r="B92" s="178">
        <v>15288</v>
      </c>
      <c r="C92" s="179">
        <v>12728</v>
      </c>
      <c r="D92" s="180">
        <f t="shared" si="10"/>
        <v>0.83254840397697538</v>
      </c>
      <c r="E92" s="178">
        <v>9996</v>
      </c>
      <c r="F92" s="179">
        <v>8234</v>
      </c>
      <c r="G92" s="180">
        <f t="shared" si="11"/>
        <v>0.82372949179671873</v>
      </c>
      <c r="H92" s="180">
        <f t="shared" si="12"/>
        <v>0.52941176470588225</v>
      </c>
      <c r="I92" s="180">
        <f t="shared" si="12"/>
        <v>0.54578576633470965</v>
      </c>
      <c r="J92" s="268">
        <f t="shared" si="13"/>
        <v>8.818912180256655E-3</v>
      </c>
      <c r="K92" s="182">
        <v>134100</v>
      </c>
      <c r="L92" s="179">
        <v>112111</v>
      </c>
      <c r="M92" s="180">
        <f t="shared" si="14"/>
        <v>0.83602535421327373</v>
      </c>
      <c r="N92" s="178">
        <v>105840</v>
      </c>
      <c r="O92" s="179">
        <v>86993</v>
      </c>
      <c r="P92" s="180">
        <f t="shared" si="15"/>
        <v>0.82192932728647017</v>
      </c>
      <c r="Q92" s="180">
        <f t="shared" si="16"/>
        <v>0.26700680272108834</v>
      </c>
      <c r="R92" s="180">
        <f t="shared" si="16"/>
        <v>0.28873587530031153</v>
      </c>
      <c r="S92" s="268">
        <f t="shared" si="17"/>
        <v>1.4096026926803562E-2</v>
      </c>
    </row>
    <row r="93" spans="1:19" ht="16.5" x14ac:dyDescent="0.3">
      <c r="A93" s="177" t="s">
        <v>104</v>
      </c>
      <c r="B93" s="178">
        <v>13488</v>
      </c>
      <c r="C93" s="179">
        <v>11910</v>
      </c>
      <c r="D93" s="180">
        <f t="shared" si="10"/>
        <v>0.88300711743772242</v>
      </c>
      <c r="E93" s="178">
        <v>14612</v>
      </c>
      <c r="F93" s="179">
        <v>12375</v>
      </c>
      <c r="G93" s="180">
        <f t="shared" si="11"/>
        <v>0.84690665206679439</v>
      </c>
      <c r="H93" s="180">
        <f t="shared" si="12"/>
        <v>-7.6923076923076872E-2</v>
      </c>
      <c r="I93" s="180">
        <f t="shared" si="12"/>
        <v>-3.7575757575757596E-2</v>
      </c>
      <c r="J93" s="268">
        <f t="shared" si="13"/>
        <v>3.6100465370928037E-2</v>
      </c>
      <c r="K93" s="182">
        <v>176749</v>
      </c>
      <c r="L93" s="179">
        <v>157578</v>
      </c>
      <c r="M93" s="180">
        <f t="shared" si="14"/>
        <v>0.8915354542317071</v>
      </c>
      <c r="N93" s="178">
        <v>154781</v>
      </c>
      <c r="O93" s="179">
        <v>135609</v>
      </c>
      <c r="P93" s="180">
        <f t="shared" si="15"/>
        <v>0.87613466769177095</v>
      </c>
      <c r="Q93" s="180">
        <f t="shared" si="16"/>
        <v>0.1419295649982879</v>
      </c>
      <c r="R93" s="180">
        <f t="shared" si="16"/>
        <v>0.16200252195650733</v>
      </c>
      <c r="S93" s="268">
        <f t="shared" si="17"/>
        <v>1.5400786539936151E-2</v>
      </c>
    </row>
    <row r="94" spans="1:19" ht="16.5" x14ac:dyDescent="0.3">
      <c r="A94" s="177" t="s">
        <v>451</v>
      </c>
      <c r="B94" s="178">
        <v>0</v>
      </c>
      <c r="C94" s="179">
        <v>0</v>
      </c>
      <c r="D94" s="180" t="str">
        <f t="shared" si="10"/>
        <v/>
      </c>
      <c r="E94" s="178">
        <v>0</v>
      </c>
      <c r="F94" s="179">
        <v>0</v>
      </c>
      <c r="G94" s="180" t="str">
        <f t="shared" si="11"/>
        <v/>
      </c>
      <c r="H94" s="180" t="str">
        <f t="shared" si="12"/>
        <v/>
      </c>
      <c r="I94" s="180" t="str">
        <f t="shared" si="12"/>
        <v/>
      </c>
      <c r="J94" s="268" t="str">
        <f t="shared" si="13"/>
        <v/>
      </c>
      <c r="K94" s="182">
        <v>240</v>
      </c>
      <c r="L94" s="179">
        <v>196</v>
      </c>
      <c r="M94" s="180">
        <f t="shared" si="14"/>
        <v>0.81666666666666665</v>
      </c>
      <c r="N94" s="178">
        <v>80</v>
      </c>
      <c r="O94" s="179">
        <v>68</v>
      </c>
      <c r="P94" s="180">
        <f t="shared" si="15"/>
        <v>0.85</v>
      </c>
      <c r="Q94" s="180">
        <f t="shared" si="16"/>
        <v>2</v>
      </c>
      <c r="R94" s="180">
        <f t="shared" si="16"/>
        <v>1.8823529411764706</v>
      </c>
      <c r="S94" s="268">
        <f t="shared" si="17"/>
        <v>-3.3333333333333326E-2</v>
      </c>
    </row>
    <row r="95" spans="1:19" ht="16.5" x14ac:dyDescent="0.3">
      <c r="A95" s="177" t="s">
        <v>459</v>
      </c>
      <c r="B95" s="178">
        <v>0</v>
      </c>
      <c r="C95" s="179">
        <v>0</v>
      </c>
      <c r="D95" s="180" t="str">
        <f t="shared" si="10"/>
        <v/>
      </c>
      <c r="E95" s="178">
        <v>0</v>
      </c>
      <c r="F95" s="179">
        <v>0</v>
      </c>
      <c r="G95" s="180" t="str">
        <f t="shared" si="11"/>
        <v/>
      </c>
      <c r="H95" s="180" t="str">
        <f t="shared" si="12"/>
        <v/>
      </c>
      <c r="I95" s="180" t="str">
        <f t="shared" si="12"/>
        <v/>
      </c>
      <c r="J95" s="268" t="str">
        <f t="shared" si="13"/>
        <v/>
      </c>
      <c r="K95" s="182">
        <v>0</v>
      </c>
      <c r="L95" s="179">
        <v>0</v>
      </c>
      <c r="M95" s="180" t="str">
        <f t="shared" si="14"/>
        <v/>
      </c>
      <c r="N95" s="178">
        <v>240</v>
      </c>
      <c r="O95" s="179">
        <v>0</v>
      </c>
      <c r="P95" s="180">
        <f t="shared" si="15"/>
        <v>0</v>
      </c>
      <c r="Q95" s="180">
        <f t="shared" si="16"/>
        <v>-1</v>
      </c>
      <c r="R95" s="180" t="str">
        <f t="shared" si="16"/>
        <v/>
      </c>
      <c r="S95" s="268" t="str">
        <f t="shared" si="17"/>
        <v/>
      </c>
    </row>
    <row r="96" spans="1:19" ht="16.5" x14ac:dyDescent="0.3">
      <c r="A96" s="177" t="s">
        <v>99</v>
      </c>
      <c r="B96" s="178">
        <v>0</v>
      </c>
      <c r="C96" s="179">
        <v>0</v>
      </c>
      <c r="D96" s="180" t="str">
        <f t="shared" si="10"/>
        <v/>
      </c>
      <c r="E96" s="178">
        <v>0</v>
      </c>
      <c r="F96" s="179">
        <v>0</v>
      </c>
      <c r="G96" s="180" t="str">
        <f t="shared" si="11"/>
        <v/>
      </c>
      <c r="H96" s="180" t="str">
        <f t="shared" si="12"/>
        <v/>
      </c>
      <c r="I96" s="180" t="str">
        <f t="shared" si="12"/>
        <v/>
      </c>
      <c r="J96" s="268" t="str">
        <f t="shared" si="13"/>
        <v/>
      </c>
      <c r="K96" s="182">
        <v>0</v>
      </c>
      <c r="L96" s="179">
        <v>0</v>
      </c>
      <c r="M96" s="180" t="str">
        <f t="shared" si="14"/>
        <v/>
      </c>
      <c r="N96" s="178">
        <v>144</v>
      </c>
      <c r="O96" s="179">
        <v>7</v>
      </c>
      <c r="P96" s="180">
        <f t="shared" si="15"/>
        <v>4.8611111111111112E-2</v>
      </c>
      <c r="Q96" s="180">
        <f t="shared" si="16"/>
        <v>-1</v>
      </c>
      <c r="R96" s="180">
        <f t="shared" si="16"/>
        <v>-1</v>
      </c>
      <c r="S96" s="268" t="str">
        <f t="shared" si="17"/>
        <v/>
      </c>
    </row>
    <row r="97" spans="1:19" ht="16.5" x14ac:dyDescent="0.3">
      <c r="A97" s="177" t="s">
        <v>109</v>
      </c>
      <c r="B97" s="178">
        <v>0</v>
      </c>
      <c r="C97" s="179">
        <v>0</v>
      </c>
      <c r="D97" s="180" t="str">
        <f t="shared" si="10"/>
        <v/>
      </c>
      <c r="E97" s="178">
        <v>3250</v>
      </c>
      <c r="F97" s="179">
        <v>2211</v>
      </c>
      <c r="G97" s="180">
        <f t="shared" si="11"/>
        <v>0.68030769230769228</v>
      </c>
      <c r="H97" s="180">
        <f t="shared" si="12"/>
        <v>-1</v>
      </c>
      <c r="I97" s="180">
        <f t="shared" si="12"/>
        <v>-1</v>
      </c>
      <c r="J97" s="268" t="str">
        <f t="shared" si="13"/>
        <v/>
      </c>
      <c r="K97" s="182">
        <v>35800</v>
      </c>
      <c r="L97" s="179">
        <v>26128</v>
      </c>
      <c r="M97" s="180">
        <f t="shared" si="14"/>
        <v>0.72983240223463686</v>
      </c>
      <c r="N97" s="178">
        <v>35750</v>
      </c>
      <c r="O97" s="179">
        <v>25218</v>
      </c>
      <c r="P97" s="180">
        <f t="shared" si="15"/>
        <v>0.70539860139860144</v>
      </c>
      <c r="Q97" s="180">
        <f t="shared" si="16"/>
        <v>1.3986013986013734E-3</v>
      </c>
      <c r="R97" s="180">
        <f t="shared" si="16"/>
        <v>3.6085335871203217E-2</v>
      </c>
      <c r="S97" s="268">
        <f t="shared" si="17"/>
        <v>2.4433800836035413E-2</v>
      </c>
    </row>
    <row r="98" spans="1:19" ht="16.5" x14ac:dyDescent="0.3">
      <c r="A98" s="177" t="s">
        <v>454</v>
      </c>
      <c r="B98" s="178">
        <v>0</v>
      </c>
      <c r="C98" s="179">
        <v>0</v>
      </c>
      <c r="D98" s="180" t="str">
        <f t="shared" si="10"/>
        <v/>
      </c>
      <c r="E98" s="178">
        <v>0</v>
      </c>
      <c r="F98" s="179">
        <v>0</v>
      </c>
      <c r="G98" s="180" t="str">
        <f t="shared" si="11"/>
        <v/>
      </c>
      <c r="H98" s="180" t="str">
        <f t="shared" si="12"/>
        <v/>
      </c>
      <c r="I98" s="180" t="str">
        <f t="shared" si="12"/>
        <v/>
      </c>
      <c r="J98" s="268" t="str">
        <f t="shared" si="13"/>
        <v/>
      </c>
      <c r="K98" s="182">
        <v>0</v>
      </c>
      <c r="L98" s="179">
        <v>0</v>
      </c>
      <c r="M98" s="180" t="str">
        <f t="shared" si="14"/>
        <v/>
      </c>
      <c r="N98" s="178">
        <v>88</v>
      </c>
      <c r="O98" s="179">
        <v>86</v>
      </c>
      <c r="P98" s="180">
        <f t="shared" si="15"/>
        <v>0.97727272727272729</v>
      </c>
      <c r="Q98" s="180">
        <f t="shared" si="16"/>
        <v>-1</v>
      </c>
      <c r="R98" s="180">
        <f t="shared" si="16"/>
        <v>-1</v>
      </c>
      <c r="S98" s="268" t="str">
        <f t="shared" si="17"/>
        <v/>
      </c>
    </row>
    <row r="99" spans="1:19" ht="17.25" thickBot="1" x14ac:dyDescent="0.35">
      <c r="A99" s="177" t="s">
        <v>456</v>
      </c>
      <c r="B99" s="178">
        <v>0</v>
      </c>
      <c r="C99" s="179">
        <v>0</v>
      </c>
      <c r="D99" s="180" t="str">
        <f t="shared" si="10"/>
        <v/>
      </c>
      <c r="E99" s="178">
        <v>0</v>
      </c>
      <c r="F99" s="179">
        <v>0</v>
      </c>
      <c r="G99" s="180" t="str">
        <f t="shared" si="11"/>
        <v/>
      </c>
      <c r="H99" s="180" t="str">
        <f t="shared" si="12"/>
        <v/>
      </c>
      <c r="I99" s="180" t="str">
        <f t="shared" si="12"/>
        <v/>
      </c>
      <c r="J99" s="268" t="str">
        <f t="shared" si="13"/>
        <v/>
      </c>
      <c r="K99" s="182">
        <v>1042</v>
      </c>
      <c r="L99" s="179">
        <v>342</v>
      </c>
      <c r="M99" s="180">
        <f t="shared" si="14"/>
        <v>0.32821497120921306</v>
      </c>
      <c r="N99" s="178">
        <v>0</v>
      </c>
      <c r="O99" s="179">
        <v>0</v>
      </c>
      <c r="P99" s="180" t="str">
        <f t="shared" si="15"/>
        <v/>
      </c>
      <c r="Q99" s="180" t="str">
        <f t="shared" si="16"/>
        <v/>
      </c>
      <c r="R99" s="180" t="str">
        <f t="shared" si="16"/>
        <v/>
      </c>
      <c r="S99" s="268" t="str">
        <f t="shared" si="17"/>
        <v/>
      </c>
    </row>
    <row r="100" spans="1:19" ht="15.75" thickTop="1" x14ac:dyDescent="0.25">
      <c r="A100" s="224" t="s">
        <v>246</v>
      </c>
      <c r="B100" s="225">
        <v>47672</v>
      </c>
      <c r="C100" s="226">
        <v>37517</v>
      </c>
      <c r="D100" s="227">
        <f t="shared" si="10"/>
        <v>0.78698187615371706</v>
      </c>
      <c r="E100" s="225">
        <v>51646</v>
      </c>
      <c r="F100" s="226">
        <v>38779</v>
      </c>
      <c r="G100" s="227">
        <f t="shared" si="11"/>
        <v>0.75086163497657132</v>
      </c>
      <c r="H100" s="227">
        <f t="shared" si="12"/>
        <v>-7.6946907795376163E-2</v>
      </c>
      <c r="I100" s="227">
        <f t="shared" si="12"/>
        <v>-3.254338688465408E-2</v>
      </c>
      <c r="J100" s="271">
        <f t="shared" si="13"/>
        <v>3.612024117714574E-2</v>
      </c>
      <c r="K100" s="228">
        <v>548661</v>
      </c>
      <c r="L100" s="226">
        <v>438553</v>
      </c>
      <c r="M100" s="227">
        <f t="shared" si="14"/>
        <v>0.79931505975456607</v>
      </c>
      <c r="N100" s="225">
        <v>520053</v>
      </c>
      <c r="O100" s="226">
        <v>419307</v>
      </c>
      <c r="P100" s="227">
        <f t="shared" si="15"/>
        <v>0.80627743710737176</v>
      </c>
      <c r="Q100" s="227">
        <f t="shared" si="16"/>
        <v>5.5009777849565289E-2</v>
      </c>
      <c r="R100" s="227">
        <f t="shared" si="16"/>
        <v>4.589954377103167E-2</v>
      </c>
      <c r="S100" s="271">
        <f t="shared" si="17"/>
        <v>-6.9623773528056931E-3</v>
      </c>
    </row>
    <row r="101" spans="1:19" ht="16.5" x14ac:dyDescent="0.3">
      <c r="A101" s="177" t="s">
        <v>84</v>
      </c>
      <c r="B101" s="178">
        <v>23568</v>
      </c>
      <c r="C101" s="179">
        <v>18163</v>
      </c>
      <c r="D101" s="180">
        <f t="shared" si="10"/>
        <v>0.77066361167684994</v>
      </c>
      <c r="E101" s="178">
        <v>21120</v>
      </c>
      <c r="F101" s="179">
        <v>16015</v>
      </c>
      <c r="G101" s="180">
        <f t="shared" si="11"/>
        <v>0.75828598484848486</v>
      </c>
      <c r="H101" s="180">
        <f t="shared" si="12"/>
        <v>0.11590909090909096</v>
      </c>
      <c r="I101" s="180">
        <f t="shared" si="12"/>
        <v>0.13412425850764897</v>
      </c>
      <c r="J101" s="268">
        <f t="shared" si="13"/>
        <v>1.2377626828365074E-2</v>
      </c>
      <c r="K101" s="182">
        <v>281729</v>
      </c>
      <c r="L101" s="179">
        <v>227605</v>
      </c>
      <c r="M101" s="180">
        <f t="shared" si="14"/>
        <v>0.80788630208462742</v>
      </c>
      <c r="N101" s="178">
        <v>265190</v>
      </c>
      <c r="O101" s="179">
        <v>221241</v>
      </c>
      <c r="P101" s="180">
        <f t="shared" si="15"/>
        <v>0.83427353972623397</v>
      </c>
      <c r="Q101" s="180">
        <f t="shared" si="16"/>
        <v>6.2366605075606207E-2</v>
      </c>
      <c r="R101" s="180">
        <f t="shared" si="16"/>
        <v>2.8765011910089067E-2</v>
      </c>
      <c r="S101" s="268">
        <f t="shared" si="17"/>
        <v>-2.6387237641606553E-2</v>
      </c>
    </row>
    <row r="102" spans="1:19" ht="16.5" x14ac:dyDescent="0.3">
      <c r="A102" s="177" t="s">
        <v>86</v>
      </c>
      <c r="B102" s="178">
        <v>13440</v>
      </c>
      <c r="C102" s="179">
        <v>11100</v>
      </c>
      <c r="D102" s="180">
        <f t="shared" si="10"/>
        <v>0.8258928571428571</v>
      </c>
      <c r="E102" s="178">
        <v>23700</v>
      </c>
      <c r="F102" s="179">
        <v>17636</v>
      </c>
      <c r="G102" s="180">
        <f t="shared" si="11"/>
        <v>0.74413502109704643</v>
      </c>
      <c r="H102" s="180">
        <f t="shared" si="12"/>
        <v>-0.43291139240506327</v>
      </c>
      <c r="I102" s="180">
        <f t="shared" si="12"/>
        <v>-0.37060557949648443</v>
      </c>
      <c r="J102" s="268">
        <f t="shared" si="13"/>
        <v>8.1757836045810661E-2</v>
      </c>
      <c r="K102" s="182">
        <v>175771</v>
      </c>
      <c r="L102" s="179">
        <v>138597</v>
      </c>
      <c r="M102" s="180">
        <f t="shared" si="14"/>
        <v>0.78850891216412267</v>
      </c>
      <c r="N102" s="178">
        <v>158250</v>
      </c>
      <c r="O102" s="179">
        <v>125230</v>
      </c>
      <c r="P102" s="180">
        <f t="shared" si="15"/>
        <v>0.79134281200631906</v>
      </c>
      <c r="Q102" s="180">
        <f t="shared" si="16"/>
        <v>0.1107172195892574</v>
      </c>
      <c r="R102" s="180">
        <f t="shared" si="16"/>
        <v>0.10673959913758679</v>
      </c>
      <c r="S102" s="268">
        <f t="shared" si="17"/>
        <v>-2.8338998421963968E-3</v>
      </c>
    </row>
    <row r="103" spans="1:19" ht="16.5" x14ac:dyDescent="0.3">
      <c r="A103" s="177" t="s">
        <v>85</v>
      </c>
      <c r="B103" s="178">
        <v>8784</v>
      </c>
      <c r="C103" s="179">
        <v>7012</v>
      </c>
      <c r="D103" s="180">
        <f t="shared" si="10"/>
        <v>0.79826958105646628</v>
      </c>
      <c r="E103" s="178">
        <v>3816</v>
      </c>
      <c r="F103" s="179">
        <v>3180</v>
      </c>
      <c r="G103" s="180">
        <f t="shared" si="11"/>
        <v>0.83333333333333337</v>
      </c>
      <c r="H103" s="180">
        <f t="shared" si="12"/>
        <v>1.3018867924528301</v>
      </c>
      <c r="I103" s="180">
        <f t="shared" si="12"/>
        <v>1.2050314465408807</v>
      </c>
      <c r="J103" s="268">
        <f t="shared" si="13"/>
        <v>-3.5063752276867088E-2</v>
      </c>
      <c r="K103" s="182">
        <v>72200</v>
      </c>
      <c r="L103" s="179">
        <v>59267</v>
      </c>
      <c r="M103" s="180">
        <f t="shared" si="14"/>
        <v>0.82087257617728537</v>
      </c>
      <c r="N103" s="178">
        <v>52780</v>
      </c>
      <c r="O103" s="179">
        <v>40814</v>
      </c>
      <c r="P103" s="180">
        <f t="shared" si="15"/>
        <v>0.77328533535430088</v>
      </c>
      <c r="Q103" s="180">
        <f t="shared" si="16"/>
        <v>0.36794240242516096</v>
      </c>
      <c r="R103" s="180">
        <f t="shared" si="16"/>
        <v>0.45212427108345166</v>
      </c>
      <c r="S103" s="268">
        <f t="shared" si="17"/>
        <v>4.7587240822984489E-2</v>
      </c>
    </row>
    <row r="104" spans="1:19" ht="16.5" x14ac:dyDescent="0.3">
      <c r="A104" s="177" t="s">
        <v>98</v>
      </c>
      <c r="B104" s="178">
        <v>1880</v>
      </c>
      <c r="C104" s="179">
        <v>1242</v>
      </c>
      <c r="D104" s="180">
        <f t="shared" si="10"/>
        <v>0.66063829787234041</v>
      </c>
      <c r="E104" s="178">
        <v>0</v>
      </c>
      <c r="F104" s="179">
        <v>0</v>
      </c>
      <c r="G104" s="180" t="str">
        <f t="shared" si="11"/>
        <v/>
      </c>
      <c r="H104" s="180" t="str">
        <f t="shared" si="12"/>
        <v/>
      </c>
      <c r="I104" s="180" t="str">
        <f t="shared" si="12"/>
        <v/>
      </c>
      <c r="J104" s="268" t="str">
        <f t="shared" si="13"/>
        <v/>
      </c>
      <c r="K104" s="182">
        <v>1880</v>
      </c>
      <c r="L104" s="179">
        <v>1242</v>
      </c>
      <c r="M104" s="180">
        <f t="shared" si="14"/>
        <v>0.66063829787234041</v>
      </c>
      <c r="N104" s="178">
        <v>0</v>
      </c>
      <c r="O104" s="179">
        <v>0</v>
      </c>
      <c r="P104" s="180" t="str">
        <f t="shared" si="15"/>
        <v/>
      </c>
      <c r="Q104" s="180" t="str">
        <f t="shared" si="16"/>
        <v/>
      </c>
      <c r="R104" s="180" t="str">
        <f t="shared" si="16"/>
        <v/>
      </c>
      <c r="S104" s="268" t="str">
        <f t="shared" si="17"/>
        <v/>
      </c>
    </row>
    <row r="105" spans="1:19" ht="16.5" x14ac:dyDescent="0.3">
      <c r="A105" s="177" t="s">
        <v>461</v>
      </c>
      <c r="B105" s="178">
        <v>0</v>
      </c>
      <c r="C105" s="179">
        <v>0</v>
      </c>
      <c r="D105" s="180" t="str">
        <f t="shared" si="10"/>
        <v/>
      </c>
      <c r="E105" s="178">
        <v>0</v>
      </c>
      <c r="F105" s="179">
        <v>0</v>
      </c>
      <c r="G105" s="180" t="str">
        <f t="shared" si="11"/>
        <v/>
      </c>
      <c r="H105" s="180" t="str">
        <f t="shared" si="12"/>
        <v/>
      </c>
      <c r="I105" s="180" t="str">
        <f t="shared" si="12"/>
        <v/>
      </c>
      <c r="J105" s="268" t="str">
        <f t="shared" si="13"/>
        <v/>
      </c>
      <c r="K105" s="182">
        <v>338</v>
      </c>
      <c r="L105" s="179">
        <v>107</v>
      </c>
      <c r="M105" s="180">
        <f t="shared" si="14"/>
        <v>0.31656804733727811</v>
      </c>
      <c r="N105" s="178">
        <v>0</v>
      </c>
      <c r="O105" s="179">
        <v>0</v>
      </c>
      <c r="P105" s="180" t="str">
        <f t="shared" si="15"/>
        <v/>
      </c>
      <c r="Q105" s="180" t="str">
        <f t="shared" si="16"/>
        <v/>
      </c>
      <c r="R105" s="180" t="str">
        <f t="shared" si="16"/>
        <v/>
      </c>
      <c r="S105" s="268" t="str">
        <f t="shared" si="17"/>
        <v/>
      </c>
    </row>
    <row r="106" spans="1:19" ht="16.5" x14ac:dyDescent="0.3">
      <c r="A106" s="177" t="s">
        <v>448</v>
      </c>
      <c r="B106" s="178">
        <v>0</v>
      </c>
      <c r="C106" s="179">
        <v>0</v>
      </c>
      <c r="D106" s="180" t="str">
        <f t="shared" si="10"/>
        <v/>
      </c>
      <c r="E106" s="178">
        <v>0</v>
      </c>
      <c r="F106" s="179">
        <v>0</v>
      </c>
      <c r="G106" s="180" t="str">
        <f t="shared" si="11"/>
        <v/>
      </c>
      <c r="H106" s="180" t="str">
        <f t="shared" si="12"/>
        <v/>
      </c>
      <c r="I106" s="180" t="str">
        <f t="shared" si="12"/>
        <v/>
      </c>
      <c r="J106" s="268" t="str">
        <f t="shared" si="13"/>
        <v/>
      </c>
      <c r="K106" s="182">
        <v>0</v>
      </c>
      <c r="L106" s="179">
        <v>0</v>
      </c>
      <c r="M106" s="180" t="str">
        <f t="shared" si="14"/>
        <v/>
      </c>
      <c r="N106" s="178">
        <v>258</v>
      </c>
      <c r="O106" s="179">
        <v>0</v>
      </c>
      <c r="P106" s="180">
        <f t="shared" si="15"/>
        <v>0</v>
      </c>
      <c r="Q106" s="180">
        <f t="shared" si="16"/>
        <v>-1</v>
      </c>
      <c r="R106" s="180" t="str">
        <f t="shared" si="16"/>
        <v/>
      </c>
      <c r="S106" s="268" t="str">
        <f t="shared" si="17"/>
        <v/>
      </c>
    </row>
    <row r="107" spans="1:19" ht="16.5" x14ac:dyDescent="0.3">
      <c r="A107" s="177" t="s">
        <v>458</v>
      </c>
      <c r="B107" s="178">
        <v>0</v>
      </c>
      <c r="C107" s="179">
        <v>0</v>
      </c>
      <c r="D107" s="180" t="str">
        <f t="shared" si="10"/>
        <v/>
      </c>
      <c r="E107" s="178">
        <v>56</v>
      </c>
      <c r="F107" s="179">
        <v>56</v>
      </c>
      <c r="G107" s="180">
        <f t="shared" si="11"/>
        <v>1</v>
      </c>
      <c r="H107" s="180">
        <f t="shared" si="12"/>
        <v>-1</v>
      </c>
      <c r="I107" s="180">
        <f t="shared" si="12"/>
        <v>-1</v>
      </c>
      <c r="J107" s="268" t="str">
        <f t="shared" si="13"/>
        <v/>
      </c>
      <c r="K107" s="182">
        <v>0</v>
      </c>
      <c r="L107" s="179">
        <v>0</v>
      </c>
      <c r="M107" s="180" t="str">
        <f t="shared" si="14"/>
        <v/>
      </c>
      <c r="N107" s="178">
        <v>56</v>
      </c>
      <c r="O107" s="179">
        <v>56</v>
      </c>
      <c r="P107" s="180">
        <f t="shared" si="15"/>
        <v>1</v>
      </c>
      <c r="Q107" s="180">
        <f t="shared" si="16"/>
        <v>-1</v>
      </c>
      <c r="R107" s="180">
        <f t="shared" si="16"/>
        <v>-1</v>
      </c>
      <c r="S107" s="268" t="str">
        <f t="shared" si="17"/>
        <v/>
      </c>
    </row>
    <row r="108" spans="1:19" ht="16.5" x14ac:dyDescent="0.3">
      <c r="A108" s="177" t="s">
        <v>381</v>
      </c>
      <c r="B108" s="178">
        <v>0</v>
      </c>
      <c r="C108" s="179">
        <v>0</v>
      </c>
      <c r="D108" s="180" t="str">
        <f t="shared" si="10"/>
        <v/>
      </c>
      <c r="E108" s="178">
        <v>0</v>
      </c>
      <c r="F108" s="179">
        <v>0</v>
      </c>
      <c r="G108" s="180" t="str">
        <f t="shared" si="11"/>
        <v/>
      </c>
      <c r="H108" s="180" t="str">
        <f t="shared" si="12"/>
        <v/>
      </c>
      <c r="I108" s="180" t="str">
        <f t="shared" si="12"/>
        <v/>
      </c>
      <c r="J108" s="268" t="str">
        <f t="shared" si="13"/>
        <v/>
      </c>
      <c r="K108" s="182">
        <v>400</v>
      </c>
      <c r="L108" s="179">
        <v>232</v>
      </c>
      <c r="M108" s="180">
        <f t="shared" si="14"/>
        <v>0.57999999999999996</v>
      </c>
      <c r="N108" s="178">
        <v>0</v>
      </c>
      <c r="O108" s="179">
        <v>0</v>
      </c>
      <c r="P108" s="180" t="str">
        <f t="shared" si="15"/>
        <v/>
      </c>
      <c r="Q108" s="180" t="str">
        <f t="shared" si="16"/>
        <v/>
      </c>
      <c r="R108" s="180" t="str">
        <f t="shared" si="16"/>
        <v/>
      </c>
      <c r="S108" s="268" t="str">
        <f t="shared" si="17"/>
        <v/>
      </c>
    </row>
    <row r="109" spans="1:19" ht="16.5" x14ac:dyDescent="0.3">
      <c r="A109" s="177" t="s">
        <v>403</v>
      </c>
      <c r="B109" s="178">
        <v>0</v>
      </c>
      <c r="C109" s="179">
        <v>0</v>
      </c>
      <c r="D109" s="180" t="str">
        <f t="shared" si="10"/>
        <v/>
      </c>
      <c r="E109" s="178">
        <v>0</v>
      </c>
      <c r="F109" s="179">
        <v>0</v>
      </c>
      <c r="G109" s="180" t="str">
        <f t="shared" si="11"/>
        <v/>
      </c>
      <c r="H109" s="180" t="str">
        <f t="shared" si="12"/>
        <v/>
      </c>
      <c r="I109" s="180" t="str">
        <f t="shared" si="12"/>
        <v/>
      </c>
      <c r="J109" s="268" t="str">
        <f t="shared" si="13"/>
        <v/>
      </c>
      <c r="K109" s="182">
        <v>0</v>
      </c>
      <c r="L109" s="179">
        <v>0</v>
      </c>
      <c r="M109" s="180" t="str">
        <f t="shared" si="14"/>
        <v/>
      </c>
      <c r="N109" s="178">
        <v>110</v>
      </c>
      <c r="O109" s="179">
        <v>55</v>
      </c>
      <c r="P109" s="180">
        <f t="shared" si="15"/>
        <v>0.5</v>
      </c>
      <c r="Q109" s="180">
        <f t="shared" si="16"/>
        <v>-1</v>
      </c>
      <c r="R109" s="180">
        <f t="shared" si="16"/>
        <v>-1</v>
      </c>
      <c r="S109" s="268" t="str">
        <f t="shared" si="17"/>
        <v/>
      </c>
    </row>
    <row r="110" spans="1:19" ht="16.5" x14ac:dyDescent="0.3">
      <c r="A110" s="177" t="s">
        <v>103</v>
      </c>
      <c r="B110" s="178">
        <v>0</v>
      </c>
      <c r="C110" s="179">
        <v>0</v>
      </c>
      <c r="D110" s="180" t="str">
        <f t="shared" si="10"/>
        <v/>
      </c>
      <c r="E110" s="178">
        <v>2724</v>
      </c>
      <c r="F110" s="179">
        <v>1792</v>
      </c>
      <c r="G110" s="180">
        <f t="shared" si="11"/>
        <v>0.657856093979442</v>
      </c>
      <c r="H110" s="180">
        <f t="shared" si="12"/>
        <v>-1</v>
      </c>
      <c r="I110" s="180">
        <f t="shared" si="12"/>
        <v>-1</v>
      </c>
      <c r="J110" s="268" t="str">
        <f t="shared" si="13"/>
        <v/>
      </c>
      <c r="K110" s="182">
        <v>15696</v>
      </c>
      <c r="L110" s="179">
        <v>10927</v>
      </c>
      <c r="M110" s="180">
        <f t="shared" si="14"/>
        <v>0.69616462793068301</v>
      </c>
      <c r="N110" s="178">
        <v>32760</v>
      </c>
      <c r="O110" s="179">
        <v>25332</v>
      </c>
      <c r="P110" s="180">
        <f t="shared" si="15"/>
        <v>0.77326007326007329</v>
      </c>
      <c r="Q110" s="180">
        <f t="shared" si="16"/>
        <v>-0.5208791208791208</v>
      </c>
      <c r="R110" s="180">
        <f t="shared" si="16"/>
        <v>-0.56864834991315338</v>
      </c>
      <c r="S110" s="268">
        <f t="shared" si="17"/>
        <v>-7.7095445329390278E-2</v>
      </c>
    </row>
    <row r="111" spans="1:19" ht="16.5" x14ac:dyDescent="0.3">
      <c r="A111" s="177" t="s">
        <v>112</v>
      </c>
      <c r="B111" s="178">
        <v>0</v>
      </c>
      <c r="C111" s="179">
        <v>0</v>
      </c>
      <c r="D111" s="180" t="str">
        <f t="shared" si="10"/>
        <v/>
      </c>
      <c r="E111" s="178">
        <v>0</v>
      </c>
      <c r="F111" s="179">
        <v>0</v>
      </c>
      <c r="G111" s="180" t="str">
        <f t="shared" si="11"/>
        <v/>
      </c>
      <c r="H111" s="180" t="str">
        <f t="shared" ref="H111:I114" si="18">IFERROR(B111/E111-1,"")</f>
        <v/>
      </c>
      <c r="I111" s="180" t="str">
        <f t="shared" si="18"/>
        <v/>
      </c>
      <c r="J111" s="268" t="str">
        <f t="shared" si="13"/>
        <v/>
      </c>
      <c r="K111" s="182">
        <v>647</v>
      </c>
      <c r="L111" s="179">
        <v>576</v>
      </c>
      <c r="M111" s="180">
        <f t="shared" si="14"/>
        <v>0.89026275115919629</v>
      </c>
      <c r="N111" s="178">
        <v>0</v>
      </c>
      <c r="O111" s="179">
        <v>0</v>
      </c>
      <c r="P111" s="180" t="str">
        <f t="shared" si="15"/>
        <v/>
      </c>
      <c r="Q111" s="180" t="str">
        <f t="shared" ref="Q111:R114" si="19">IFERROR(K111/N111-1,"")</f>
        <v/>
      </c>
      <c r="R111" s="180" t="str">
        <f t="shared" si="19"/>
        <v/>
      </c>
      <c r="S111" s="268" t="str">
        <f t="shared" si="17"/>
        <v/>
      </c>
    </row>
    <row r="112" spans="1:19" ht="16.5" x14ac:dyDescent="0.3">
      <c r="A112" s="177" t="s">
        <v>405</v>
      </c>
      <c r="B112" s="178">
        <v>0</v>
      </c>
      <c r="C112" s="179">
        <v>0</v>
      </c>
      <c r="D112" s="180" t="str">
        <f t="shared" si="10"/>
        <v/>
      </c>
      <c r="E112" s="178">
        <v>230</v>
      </c>
      <c r="F112" s="179">
        <v>100</v>
      </c>
      <c r="G112" s="180">
        <f t="shared" si="11"/>
        <v>0.43478260869565216</v>
      </c>
      <c r="H112" s="180">
        <f t="shared" si="18"/>
        <v>-1</v>
      </c>
      <c r="I112" s="180">
        <f t="shared" si="18"/>
        <v>-1</v>
      </c>
      <c r="J112" s="268" t="str">
        <f t="shared" si="13"/>
        <v/>
      </c>
      <c r="K112" s="182">
        <v>0</v>
      </c>
      <c r="L112" s="179">
        <v>0</v>
      </c>
      <c r="M112" s="180" t="str">
        <f t="shared" si="14"/>
        <v/>
      </c>
      <c r="N112" s="178">
        <v>230</v>
      </c>
      <c r="O112" s="179">
        <v>100</v>
      </c>
      <c r="P112" s="180">
        <f t="shared" si="15"/>
        <v>0.43478260869565216</v>
      </c>
      <c r="Q112" s="180">
        <f t="shared" si="19"/>
        <v>-1</v>
      </c>
      <c r="R112" s="180">
        <f t="shared" si="19"/>
        <v>-1</v>
      </c>
      <c r="S112" s="268" t="str">
        <f t="shared" si="17"/>
        <v/>
      </c>
    </row>
    <row r="113" spans="1:19" ht="16.5" x14ac:dyDescent="0.3">
      <c r="A113" s="177" t="s">
        <v>99</v>
      </c>
      <c r="B113" s="178">
        <v>0</v>
      </c>
      <c r="C113" s="179">
        <v>0</v>
      </c>
      <c r="D113" s="180" t="str">
        <f t="shared" si="10"/>
        <v/>
      </c>
      <c r="E113" s="178">
        <v>0</v>
      </c>
      <c r="F113" s="179">
        <v>0</v>
      </c>
      <c r="G113" s="180" t="str">
        <f t="shared" si="11"/>
        <v/>
      </c>
      <c r="H113" s="180" t="str">
        <f t="shared" si="18"/>
        <v/>
      </c>
      <c r="I113" s="180" t="str">
        <f t="shared" si="18"/>
        <v/>
      </c>
      <c r="J113" s="268" t="str">
        <f t="shared" si="13"/>
        <v/>
      </c>
      <c r="K113" s="182">
        <v>0</v>
      </c>
      <c r="L113" s="179">
        <v>0</v>
      </c>
      <c r="M113" s="180" t="str">
        <f t="shared" si="14"/>
        <v/>
      </c>
      <c r="N113" s="178">
        <v>5472</v>
      </c>
      <c r="O113" s="179">
        <v>3959</v>
      </c>
      <c r="P113" s="180">
        <f t="shared" si="15"/>
        <v>0.72350146198830412</v>
      </c>
      <c r="Q113" s="180">
        <f t="shared" si="19"/>
        <v>-1</v>
      </c>
      <c r="R113" s="180">
        <f t="shared" si="19"/>
        <v>-1</v>
      </c>
      <c r="S113" s="268" t="str">
        <f t="shared" si="17"/>
        <v/>
      </c>
    </row>
    <row r="114" spans="1:19" ht="17.25" thickBot="1" x14ac:dyDescent="0.35">
      <c r="A114" s="183" t="s">
        <v>404</v>
      </c>
      <c r="B114" s="184">
        <v>0</v>
      </c>
      <c r="C114" s="207">
        <v>0</v>
      </c>
      <c r="D114" s="208" t="str">
        <f t="shared" si="10"/>
        <v/>
      </c>
      <c r="E114" s="184">
        <v>0</v>
      </c>
      <c r="F114" s="207">
        <v>0</v>
      </c>
      <c r="G114" s="208" t="str">
        <f t="shared" si="11"/>
        <v/>
      </c>
      <c r="H114" s="208" t="str">
        <f t="shared" si="18"/>
        <v/>
      </c>
      <c r="I114" s="208" t="str">
        <f t="shared" si="18"/>
        <v/>
      </c>
      <c r="J114" s="269" t="str">
        <f t="shared" si="13"/>
        <v/>
      </c>
      <c r="K114" s="210">
        <v>0</v>
      </c>
      <c r="L114" s="207">
        <v>0</v>
      </c>
      <c r="M114" s="208" t="str">
        <f t="shared" si="14"/>
        <v/>
      </c>
      <c r="N114" s="184">
        <v>4947</v>
      </c>
      <c r="O114" s="207">
        <v>2520</v>
      </c>
      <c r="P114" s="208">
        <f t="shared" si="15"/>
        <v>0.50939963614311701</v>
      </c>
      <c r="Q114" s="208">
        <f t="shared" si="19"/>
        <v>-1</v>
      </c>
      <c r="R114" s="208">
        <f t="shared" si="19"/>
        <v>-1</v>
      </c>
      <c r="S114" s="269" t="str">
        <f t="shared" si="17"/>
        <v/>
      </c>
    </row>
    <row r="115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J116:J65545 S116:S65545 J3 S3">
    <cfRule type="cellIs" dxfId="34" priority="153" stopIfTrue="1" operator="lessThan">
      <formula>0</formula>
    </cfRule>
  </conditionalFormatting>
  <conditionalFormatting sqref="H8:J11 Q8:S11">
    <cfRule type="cellIs" dxfId="33" priority="154" stopIfTrue="1" operator="lessThan">
      <formula>0</formula>
    </cfRule>
    <cfRule type="cellIs" dxfId="32" priority="155" stopIfTrue="1" operator="greaterThanOrEqual">
      <formula>0</formula>
    </cfRule>
  </conditionalFormatting>
  <conditionalFormatting sqref="H12:J27 Q12:S27 Q29:S50 H29:J50 H65:J86 Q65:S86 Q88:S99 H88:J99 H101:J110 Q101:S110 H52:J63 Q52:S63">
    <cfRule type="cellIs" dxfId="31" priority="15" stopIfTrue="1" operator="lessThan">
      <formula>0</formula>
    </cfRule>
    <cfRule type="cellIs" dxfId="30" priority="16" stopIfTrue="1" operator="greaterThanOrEqual">
      <formula>0</formula>
    </cfRule>
  </conditionalFormatting>
  <conditionalFormatting sqref="H28:J28 Q28:S28">
    <cfRule type="cellIs" dxfId="29" priority="13" stopIfTrue="1" operator="lessThan">
      <formula>0</formula>
    </cfRule>
    <cfRule type="cellIs" dxfId="28" priority="14" stopIfTrue="1" operator="greaterThanOrEqual">
      <formula>0</formula>
    </cfRule>
  </conditionalFormatting>
  <conditionalFormatting sqref="H87:J87 Q87:S87">
    <cfRule type="cellIs" dxfId="25" priority="9" stopIfTrue="1" operator="lessThan">
      <formula>0</formula>
    </cfRule>
    <cfRule type="cellIs" dxfId="24" priority="10" stopIfTrue="1" operator="greaterThanOrEqual">
      <formula>0</formula>
    </cfRule>
  </conditionalFormatting>
  <conditionalFormatting sqref="H100:J100 Q100:S100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H111:J114 Q111:S114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Q64:S64 H64:J64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H51:J51 Q51:S51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hyperlinks>
    <hyperlink ref="A1:B1" location="INDICE!A1" display="Volver al Indice" xr:uid="{01BE6FFF-D328-4C15-BC09-89754B27FB3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Oferta y Demanda</Tema>
    <Vigencia xmlns="ae949776-4767-4226-814a-711baaeeb010">2019</Vigencia>
    <Dependencia xmlns="ae949776-4767-4226-814a-711baaeeb010">Transporte aéreo</Dependencia>
    <Formato xmlns="ae949776-4767-4226-814a-711baaeeb010">/Style%20Library/Images/xls.svg</Formato>
    <Orden xmlns="ae949776-4767-4226-814a-711baaeeb010" xsi:nil="true"/>
  </documentManagement>
</p:properties>
</file>

<file path=customXml/itemProps1.xml><?xml version="1.0" encoding="utf-8"?>
<ds:datastoreItem xmlns:ds="http://schemas.openxmlformats.org/officeDocument/2006/customXml" ds:itemID="{9EB10DB1-33EF-40CA-9BFA-F3F4DC360D3C}"/>
</file>

<file path=customXml/itemProps2.xml><?xml version="1.0" encoding="utf-8"?>
<ds:datastoreItem xmlns:ds="http://schemas.openxmlformats.org/officeDocument/2006/customXml" ds:itemID="{5A1CFDC2-57DD-48B4-84BE-EA482AEFB913}"/>
</file>

<file path=customXml/itemProps3.xml><?xml version="1.0" encoding="utf-8"?>
<ds:datastoreItem xmlns:ds="http://schemas.openxmlformats.org/officeDocument/2006/customXml" ds:itemID="{A875A9BD-A45A-4B7E-AB52-56610A6F48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Novedades</vt:lpstr>
      <vt:lpstr>Cuadro 2.1A</vt:lpstr>
      <vt:lpstr>Cuadro 2.1B</vt:lpstr>
      <vt:lpstr>CUADRO 2.2A</vt:lpstr>
      <vt:lpstr>CUADRO 2.2B</vt:lpstr>
      <vt:lpstr>CUADRO 2.3A</vt:lpstr>
      <vt:lpstr>CUADRO 2.3B</vt:lpstr>
      <vt:lpstr>CUADRO 2.4</vt:lpstr>
      <vt:lpstr>CUADRO 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 Oferta y Demanda - Transporte de Pasajeros - Noviembre 2019</dc:title>
  <dc:creator>Cristian Camilo Amezquita Bravo</dc:creator>
  <cp:lastModifiedBy>Cristian Camilo Amezquita Bravo</cp:lastModifiedBy>
  <dcterms:created xsi:type="dcterms:W3CDTF">2019-08-27T13:52:26Z</dcterms:created>
  <dcterms:modified xsi:type="dcterms:W3CDTF">2019-12-30T16:14:31Z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